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comments12.xml" ContentType="application/vnd.openxmlformats-officedocument.spreadsheetml.comments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4DFS19-1\service sfc\ACHATS\MARCHES LOCAUX\Marchés 2025\25.14.021 Maintenance cvc (LAAS)\3_DCE\DCE de travail\DCE_v3\Lot1\"/>
    </mc:Choice>
  </mc:AlternateContent>
  <xr:revisionPtr revIDLastSave="0" documentId="13_ncr:1_{39B0088F-0190-437A-94DA-764B567C3815}" xr6:coauthVersionLast="36" xr6:coauthVersionMax="47" xr10:uidLastSave="{00000000-0000-0000-0000-000000000000}"/>
  <bookViews>
    <workbookView xWindow="28680" yWindow="-120" windowWidth="25440" windowHeight="15270" tabRatio="911" firstSheet="4" activeTab="13" xr2:uid="{00000000-000D-0000-FFFF-FFFF00000000}"/>
  </bookViews>
  <sheets>
    <sheet name="PRODUCTION EG Process" sheetId="17" r:id="rId1"/>
    <sheet name="PRODUCTION EG Tertiaire" sheetId="26" r:id="rId2"/>
    <sheet name="CHAUFFERIE GAZ" sheetId="18" r:id="rId3"/>
    <sheet name="Fiche Bâtiment A - 1 sur 2" sheetId="13" r:id="rId4"/>
    <sheet name="Fiche Bâtiment A - 2 sur 2" sheetId="24" r:id="rId5"/>
    <sheet name="Fiche Bâtiment B" sheetId="16" r:id="rId6"/>
    <sheet name="Fiche Bâtiment C" sheetId="19" r:id="rId7"/>
    <sheet name="Fiche Bâtiment D" sheetId="20" r:id="rId8"/>
    <sheet name="Fiche Bâtiment E" sheetId="21" r:id="rId9"/>
    <sheet name="Fiche Bâtiment F" sheetId="22" r:id="rId10"/>
    <sheet name="Fiche Bâtiment G1" sheetId="23" r:id="rId11"/>
    <sheet name="Fiche Bâtiment G2" sheetId="25" r:id="rId12"/>
    <sheet name="Fiche Bâtiment F TO1" sheetId="27" r:id="rId13"/>
    <sheet name="Fiche Bâtiment G3 TO2" sheetId="28" r:id="rId14"/>
  </sheets>
  <definedNames>
    <definedName name="_xlnm.Print_Titles" localSheetId="9">'Fiche Bâtiment F'!$1:$16</definedName>
    <definedName name="_xlnm.Print_Titles" localSheetId="12">'Fiche Bâtiment F TO1'!$1:$17</definedName>
    <definedName name="_xlnm.Print_Titles" localSheetId="13">'Fiche Bâtiment G3 TO2'!$1:$17</definedName>
    <definedName name="_xlnm.Print_Area" localSheetId="2">'CHAUFFERIE GAZ'!$A$1:$G$55</definedName>
    <definedName name="_xlnm.Print_Area" localSheetId="3">'Fiche Bâtiment A - 1 sur 2'!$A$1:$G$58</definedName>
    <definedName name="_xlnm.Print_Area" localSheetId="4">'Fiche Bâtiment A - 2 sur 2'!$A$1:$G$61</definedName>
    <definedName name="_xlnm.Print_Area" localSheetId="5">'Fiche Bâtiment B'!$A$1:$G$56</definedName>
    <definedName name="_xlnm.Print_Area" localSheetId="6">'Fiche Bâtiment C'!$A$1:$G$57</definedName>
    <definedName name="_xlnm.Print_Area" localSheetId="7">'Fiche Bâtiment D'!$A$1:$G$57</definedName>
    <definedName name="_xlnm.Print_Area" localSheetId="8">'Fiche Bâtiment E'!$A$1:$G$59</definedName>
    <definedName name="_xlnm.Print_Area" localSheetId="9">'Fiche Bâtiment F'!$A$1:$G$99</definedName>
    <definedName name="_xlnm.Print_Area" localSheetId="12">'Fiche Bâtiment F TO1'!$A$1:$G$65</definedName>
    <definedName name="_xlnm.Print_Area" localSheetId="10">'Fiche Bâtiment G1'!$A$1:$G$54</definedName>
    <definedName name="_xlnm.Print_Area" localSheetId="11">'Fiche Bâtiment G2'!$A$1:$G$57</definedName>
    <definedName name="_xlnm.Print_Area" localSheetId="13">'Fiche Bâtiment G3 TO2'!$A$1:$G$74</definedName>
    <definedName name="_xlnm.Print_Area" localSheetId="0">'PRODUCTION EG Process'!$A$1:$G$58</definedName>
    <definedName name="_xlnm.Print_Area" localSheetId="1">'PRODUCTION EG Tertiaire'!$A$1:$G$56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9" i="28" l="1"/>
  <c r="L33" i="28"/>
  <c r="O33" i="28" s="1"/>
  <c r="L29" i="28"/>
  <c r="O29" i="28" s="1"/>
  <c r="D14" i="27"/>
  <c r="D13" i="28"/>
  <c r="N25" i="28"/>
  <c r="O24" i="28"/>
  <c r="N23" i="28"/>
  <c r="L31" i="27"/>
  <c r="O31" i="27" s="1"/>
  <c r="O23" i="27"/>
  <c r="N24" i="27"/>
  <c r="N22" i="27"/>
  <c r="D12" i="17"/>
  <c r="D13" i="17"/>
  <c r="L44" i="23"/>
  <c r="L33" i="23"/>
  <c r="L32" i="23"/>
  <c r="D13" i="25"/>
  <c r="L23" i="25"/>
  <c r="L20" i="23"/>
  <c r="L31" i="23"/>
  <c r="L19" i="23"/>
  <c r="L38" i="23"/>
  <c r="L37" i="23"/>
  <c r="L34" i="25"/>
  <c r="L33" i="25"/>
  <c r="L60" i="22"/>
  <c r="L33" i="22"/>
  <c r="D13" i="22"/>
  <c r="L46" i="22"/>
  <c r="L38" i="22"/>
  <c r="L29" i="22"/>
  <c r="D13" i="23"/>
  <c r="D12" i="21"/>
  <c r="H41" i="19"/>
  <c r="H40" i="19"/>
  <c r="D12" i="19"/>
  <c r="D14" i="28" l="1"/>
  <c r="L65" i="22"/>
  <c r="D12" i="22" s="1"/>
  <c r="L54" i="23"/>
  <c r="D12" i="23" s="1"/>
  <c r="L66" i="22" s="1"/>
  <c r="L47" i="25"/>
  <c r="L67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</author>
    <author>Roland</author>
  </authors>
  <commentList>
    <comment ref="D13" authorId="0" shapeId="0" xr:uid="{FA470A8A-6238-45C8-A927-EAC949E0222E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Puissance distribuée 1 023kW
soit 2* 88m3/h*DT 5°C</t>
        </r>
      </text>
    </comment>
    <comment ref="D19" authorId="1" shapeId="0" xr:uid="{00000000-0006-0000-0000-000001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Puissance 640 kW</t>
        </r>
      </text>
    </comment>
    <comment ref="D20" authorId="1" shapeId="0" xr:uid="{21FC5CA3-83E2-4B45-8324-AAF2BBA83F39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Puissance 640 kW</t>
        </r>
      </text>
    </comment>
    <comment ref="D21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Puissance 693 kW</t>
        </r>
      </text>
    </comment>
    <comment ref="D22" authorId="1" shapeId="0" xr:uid="{85611DE4-EDDA-479A-B7C6-B1EE9265DD3D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Puissance 693 kW</t>
        </r>
      </text>
    </comment>
    <comment ref="D23" authorId="1" shapeId="0" xr:uid="{00000000-0006-0000-0000-000005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Prévu 120m3/h 18mce
EGG 30%</t>
        </r>
      </text>
    </comment>
    <comment ref="D24" authorId="1" shapeId="0" xr:uid="{BB75262D-13A0-4DF8-9F27-E20FE082BD85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Prévu 120m3/h 18mce
EGG 30%</t>
        </r>
      </text>
    </comment>
    <comment ref="D26" authorId="0" shapeId="0" xr:uid="{A4F85CC5-A5F4-401F-99BD-D41BB3FAC71E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SKC62/F</t>
        </r>
      </text>
    </comment>
    <comment ref="D27" authorId="0" shapeId="0" xr:uid="{0AD8F345-6D7B-4D6E-AD1E-955562029029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SAV61</t>
        </r>
      </text>
    </comment>
    <comment ref="D28" authorId="0" shapeId="0" xr:uid="{C3D5E5C2-D330-4CC0-9D08-869AA2AC340E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SAV61</t>
        </r>
      </text>
    </comment>
    <comment ref="D29" authorId="0" shapeId="0" xr:uid="{9248685F-E491-4A6D-AFBB-5F2C36FAB50F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SAV61</t>
        </r>
      </text>
    </comment>
    <comment ref="D33" authorId="1" shapeId="0" xr:uid="{6F86E573-4062-467E-966E-EC9008255AE4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Prévu 88m3/h 20mce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</author>
    <author>Roland</author>
  </authors>
  <commentList>
    <comment ref="D19" authorId="0" shapeId="0" xr:uid="{54E56385-3D94-40DE-ACE7-A45E5871F337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Régulation Automate SCHNEIDER XENTA +Thermostat ST150</t>
        </r>
      </text>
    </comment>
    <comment ref="D31" authorId="1" shapeId="0" xr:uid="{00000000-0006-0000-0900-000001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Pc 20 kW EC 70/45°C -  0,7 m3/h 0,8 mce</t>
        </r>
      </text>
    </comment>
    <comment ref="D32" authorId="1" shapeId="0" xr:uid="{00000000-0006-0000-0900-000003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8500 m3/h
Pc 55kW - EC 90/70°C 0,7mce</t>
        </r>
      </text>
    </comment>
    <comment ref="D33" authorId="1" shapeId="0" xr:uid="{00000000-0006-0000-0900-000004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Pc 28 kW EC 70/50°C -  1,22 m3/h 0,6 mce</t>
        </r>
      </text>
    </comment>
    <comment ref="D34" authorId="1" shapeId="0" xr:uid="{00000000-0006-0000-0900-000002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Héliotherme 3650 V3
Tr 20°C 10400W
Tr 22°C 13600W
avec de l'EG 7/12°C</t>
        </r>
      </text>
    </comment>
    <comment ref="D35" authorId="1" shapeId="0" xr:uid="{7C2E656C-8AAD-4AD8-B83A-1715A6902B5E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Pf 14kW</t>
        </r>
      </text>
    </comment>
    <comment ref="D37" authorId="1" shapeId="0" xr:uid="{00000000-0006-0000-0900-000005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Pc  65 kW  2,8 m3/h - 90/70  3,2 mce
Pf  35 kW  6,0m3/h - 7/12°C  1,5 mce
</t>
        </r>
      </text>
    </comment>
    <comment ref="D38" authorId="1" shapeId="0" xr:uid="{00000000-0006-0000-0900-000006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Pc  80 kW  3,4 m3/h - 90/70    0,7 mce
Pf 140 kW  24,0m3/h - 7/12°C 4,1 mce
</t>
        </r>
      </text>
    </comment>
    <comment ref="D44" authorId="1" shapeId="0" xr:uid="{00000000-0006-0000-0900-000007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Pc  172 kW  8,37 m3/h - 90/70  1,16 mce
Pf  160 kW  27,4m3/h - 7/12°C   1,38 mce
</t>
        </r>
      </text>
    </comment>
    <comment ref="D47" authorId="1" shapeId="0" xr:uid="{00000000-0006-0000-0900-000008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Capacité 50 kg/h</t>
        </r>
      </text>
    </comment>
    <comment ref="F50" authorId="0" shapeId="0" xr:uid="{F18A2D9F-FABD-4A3F-B663-12B3228E9F15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Vase d'expansion VESSEL VR24
Circulateur WILO Stratos 25/1-12</t>
        </r>
      </text>
    </comment>
    <comment ref="F52" authorId="0" shapeId="0" xr:uid="{2288D7F5-70A3-4BA9-96AB-008762F4E93C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Vase d'expansion VESSEL VR24
Circulateur WILO Stratos 25/1-12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</author>
    <author>Roland</author>
  </authors>
  <commentList>
    <comment ref="D19" authorId="0" shapeId="0" xr:uid="{6C2E73C8-F4DF-4F14-BDB9-134CE3B454A7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Régulation Automate SCHNEIDER XENTA +Thermostat ST150</t>
        </r>
      </text>
    </comment>
    <comment ref="D23" authorId="1" shapeId="0" xr:uid="{00000000-0006-0000-0A00-000001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Pc 100 kW  4,3 m3/h - 90/70  1,2 mce
Pf 165 kW  31,3m3/h - 7/11,5°C  2,0 mce
</t>
        </r>
      </text>
    </comment>
    <comment ref="D32" authorId="1" shapeId="0" xr:uid="{00000000-0006-0000-0A00-000002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Pf 14kW</t>
        </r>
      </text>
    </comment>
    <comment ref="D33" authorId="1" shapeId="0" xr:uid="{00000000-0006-0000-0A00-000003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4630 m3/h
Pc 20 kW EC 90/70°C -  0,8 m3/h 0,4 mce</t>
        </r>
      </text>
    </comment>
    <comment ref="D34" authorId="1" shapeId="0" xr:uid="{00000000-0006-0000-0A00-000004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9000 m3/h
Pc 40 kW EC 90/70°C -  1,7 m3/h 0,4 mce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Roland</author>
  </authors>
  <commentList>
    <comment ref="D20" authorId="0" shapeId="0" xr:uid="{FCF86ACE-584A-44A8-A51C-8D41CB267E88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Pc 365 kW 15,6m3/h 90/70 2,2 mce
Pf 280 kW 63,5 m3/h 8,2/12°C 2,3 mce
Pf   80 kW 55,6 m3/h  7/8,2°C 1,8 mce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Roland</author>
    <author>utilisateur</author>
  </authors>
  <commentList>
    <comment ref="D19" authorId="0" shapeId="0" xr:uid="{5BD506A2-1ACA-4EE3-8181-731D7387630D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Puissance 545 kW</t>
        </r>
      </text>
    </comment>
    <comment ref="D31" authorId="0" shapeId="0" xr:uid="{0255DBC5-E4D2-4C09-80BB-10D8981822EB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Débit 115m3/h 35mce
pour 93,5m3/h du GF</t>
        </r>
      </text>
    </comment>
    <comment ref="D32" authorId="1" shapeId="0" xr:uid="{75EA8FF8-893A-46CD-B035-2DC2181D3643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SKC62/F</t>
        </r>
      </text>
    </comment>
    <comment ref="D33" authorId="1" shapeId="0" xr:uid="{86B14CCB-855E-4B55-80AF-5B4102847BF8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SAX51
80m3/h D168x4,5</t>
        </r>
      </text>
    </comment>
    <comment ref="D34" authorId="1" shapeId="0" xr:uid="{099C89EA-966C-4C02-A79C-E88DCB218C02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SAV61
45m3/h D114x3,6</t>
        </r>
      </text>
    </comment>
    <comment ref="D35" authorId="1" shapeId="0" xr:uid="{E78FAA8C-6B65-4467-A3C3-74495A09D903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SAV61
Débit xxm3/h D89x6,2
</t>
        </r>
      </text>
    </comment>
    <comment ref="D36" authorId="1" shapeId="0" xr:uid="{62FB8135-4AB4-4796-BD62-3C19AFD1D591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SQL35E65
Débit 230m3/h D219x4,5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</author>
  </authors>
  <commentList>
    <comment ref="D24" authorId="0" shapeId="0" xr:uid="{CBEECB35-6B35-4259-95CF-A62905AE715C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P 420kW 70/65°C 76,7m3/h 30%ECG 48kPa
              57/50°C 56,6m3/h            27,7kPa</t>
        </r>
      </text>
    </comment>
    <comment ref="D29" authorId="0" shapeId="0" xr:uid="{88239C62-8A71-4A15-AC5F-D643B6211DFB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SAV61</t>
        </r>
      </text>
    </comment>
    <comment ref="D30" authorId="0" shapeId="0" xr:uid="{DCD12E9F-2331-4D79-B187-AB0077708EE5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SAV61</t>
        </r>
      </text>
    </comment>
    <comment ref="D31" authorId="0" shapeId="0" xr:uid="{134F5BC5-3B48-44C4-9BDD-3D2DC57850F4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SKC62/F</t>
        </r>
      </text>
    </comment>
    <comment ref="D32" authorId="0" shapeId="0" xr:uid="{E5D0C960-104B-490E-BECE-302219DE09CB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SKC62/F</t>
        </r>
      </text>
    </comment>
    <comment ref="D34" authorId="0" shapeId="0" xr:uid="{42271CB4-1F44-48C0-AD3A-691A31B966A1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Débit 35m3/h Dp 16mce
2021: 37,15 m3/h 12mce</t>
        </r>
      </text>
    </comment>
    <comment ref="F34" authorId="0" shapeId="0" xr:uid="{32DC3543-E4EA-4A01-AF46-920778FA1F34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Ancienne puissance 862kW
Relevés 2021</t>
        </r>
      </text>
    </comment>
    <comment ref="D35" authorId="0" shapeId="0" xr:uid="{829EAC56-110F-49D7-9570-E998C2887DB9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SAX61.03</t>
        </r>
      </text>
    </comment>
    <comment ref="D36" authorId="0" shapeId="0" xr:uid="{810AE0AC-47F5-4075-A954-27C8A7942108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Débit 28,6m3/h Dp 12mce
2021: 22 m3/h 12mce</t>
        </r>
      </text>
    </comment>
    <comment ref="F36" authorId="0" shapeId="0" xr:uid="{BBA3CD75-54C9-4E6C-8176-EDC36AFEDE63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Ancienne puissance : 495kW</t>
        </r>
      </text>
    </comment>
    <comment ref="D37" authorId="0" shapeId="0" xr:uid="{82F07050-58D2-4B9C-A459-60F2022BE2CA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 moteur SAX61.03</t>
        </r>
      </text>
    </comment>
    <comment ref="D38" authorId="0" shapeId="0" xr:uid="{E4AD16B4-6C3E-44F1-BA28-2FA30F1E8A94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Débit 7m3/h DP 12,4mce</t>
        </r>
      </text>
    </comment>
    <comment ref="D39" authorId="0" shapeId="0" xr:uid="{90C1EE0D-7499-45A2-BA39-CD8D65977D55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Ancien 14m3/h DP 11,5mce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</author>
  </authors>
  <commentList>
    <comment ref="D21" authorId="0" shapeId="0" xr:uid="{E7311349-EFD0-42DA-B72E-1CC45AB24AD8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Ancienne pompe SALMSON type 
JRC 406-20/2,2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</author>
  </authors>
  <commentList>
    <comment ref="D30" authorId="0" shapeId="0" xr:uid="{5D943011-A686-49F8-94F1-172F9B045B8B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4200m3/h 320Pa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Roland</author>
  </authors>
  <commentList>
    <comment ref="D19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2,3 m3/h - 7 mce</t>
        </r>
      </text>
    </comment>
    <comment ref="D21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4 m3/h - 5,0 mce</t>
        </r>
      </text>
    </comment>
    <comment ref="B38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Groupe au R407C</t>
        </r>
      </text>
    </comment>
    <comment ref="D40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4,45 m3/h </t>
        </r>
      </text>
    </comment>
    <comment ref="D41" authorId="0" shapeId="0" xr:uid="{00000000-0006-0000-0500-000006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18,4 m3/h 10mce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Roland</author>
  </authors>
  <commentList>
    <comment ref="D19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Débit       m3/h     mce</t>
        </r>
      </text>
    </comment>
    <comment ref="D22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Débit       m3/h     mce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Roland</author>
  </authors>
  <commentList>
    <comment ref="D25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5,05 m3/h - 7 mce</t>
        </r>
      </text>
    </comment>
    <comment ref="D26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4,95 m3/h - 7 mce</t>
        </r>
      </text>
    </comment>
    <comment ref="D28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2,95 m3/h - 8 mce</t>
        </r>
      </text>
    </comment>
    <comment ref="D32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32,72 m3/h - 7 mce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Roland</author>
    <author>utilisateur</author>
  </authors>
  <commentList>
    <comment ref="D19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8,5 m3/h - 75 mce</t>
        </r>
      </text>
    </comment>
    <comment ref="D21" authorId="1" shapeId="0" xr:uid="{A8F88574-341D-4B85-8E4D-3CCEED958E3E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Servomoteur GLA161.9 E/HR</t>
        </r>
      </text>
    </comment>
    <comment ref="D23" authorId="0" shapeId="0" xr:uid="{724D2766-CF17-4F28-A8BC-D28AFEA7800E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8,5 m3/h - 75 mce</t>
        </r>
      </text>
    </comment>
    <comment ref="D25" authorId="1" shapeId="0" xr:uid="{9FE5F6CB-CB79-42FC-8B67-896BA0FAD235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Servomoteur SAX61</t>
        </r>
      </text>
    </comment>
    <comment ref="D29" authorId="0" shapeId="0" xr:uid="{00000000-0006-0000-0800-000002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Pf 7,5kW</t>
        </r>
      </text>
    </comment>
    <comment ref="D33" authorId="1" shapeId="0" xr:uid="{D7480CCF-EBB1-448F-8C59-A8F2D9A4A225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Régulation Automate Schneider XENTA + Thermostat ST150</t>
        </r>
      </text>
    </comment>
    <comment ref="D34" authorId="1" shapeId="0" xr:uid="{FF1EA75B-F0EF-45DE-A43E-5FFB0CB90B09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Régulation Automate Schneider XENTA + Thermostat ST150</t>
        </r>
      </text>
    </comment>
    <comment ref="D38" authorId="1" shapeId="0" xr:uid="{A376EBE7-41DE-4195-BA6D-65C031EDF0D8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Régulation Automate Schneider XENTA + Thermostat ST150</t>
        </r>
      </text>
    </comment>
    <comment ref="D39" authorId="1" shapeId="0" xr:uid="{5D9CF228-CDD4-4C2C-A7FE-325D453FD2FA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Régulation Automate Schneider XENTA + Thermostat ST150</t>
        </r>
      </text>
    </comment>
    <comment ref="D45" authorId="0" shapeId="0" xr:uid="{00000000-0006-0000-0800-000003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Pf 14kW</t>
        </r>
      </text>
    </comment>
    <comment ref="D46" authorId="0" shapeId="0" xr:uid="{00000000-0006-0000-0800-000004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Pc 160 kW EC 90/70 - 6,9 m3/h 0,6mce</t>
        </r>
      </text>
    </comment>
    <comment ref="D47" authorId="0" shapeId="0" xr:uid="{00000000-0006-0000-0800-000005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Capacité 16 kg/h</t>
        </r>
      </text>
    </comment>
    <comment ref="D48" authorId="0" shapeId="0" xr:uid="{E79713AC-8A51-400E-9BE7-02251B149E4F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Pf 14kW</t>
        </r>
      </text>
    </comment>
    <comment ref="D50" authorId="0" shapeId="0" xr:uid="{00000000-0006-0000-0800-000006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Pc 365 kW 15,6m3/h 90/70 2,2 mce
Pf 280 kW 63,5 m3/h 8,2/12°C 2,3 mce
Pf   80 kW 55,6 m3/h  7/8,2°C 1,8 mce</t>
        </r>
      </text>
    </comment>
    <comment ref="D60" authorId="0" shapeId="0" xr:uid="{00000000-0006-0000-0800-000007000000}">
      <text>
        <r>
          <rPr>
            <b/>
            <sz val="9"/>
            <color indexed="81"/>
            <rFont val="Tahoma"/>
            <family val="2"/>
          </rPr>
          <t>Roland:</t>
        </r>
        <r>
          <rPr>
            <sz val="9"/>
            <color indexed="81"/>
            <rFont val="Tahoma"/>
            <family val="2"/>
          </rPr>
          <t xml:space="preserve">
Pf 50 kW 8,55 m3/h 7/12°C 1,35 mce
Pc 50 kW 2,14 m3/h  90/70°C 0,15 mce</t>
        </r>
      </text>
    </comment>
  </commentList>
</comments>
</file>

<file path=xl/sharedStrings.xml><?xml version="1.0" encoding="utf-8"?>
<sst xmlns="http://schemas.openxmlformats.org/spreadsheetml/2006/main" count="1651" uniqueCount="763">
  <si>
    <t>MARQUE</t>
  </si>
  <si>
    <t>TYPE</t>
  </si>
  <si>
    <t>ETAT</t>
  </si>
  <si>
    <t>Adresse :</t>
  </si>
  <si>
    <t xml:space="preserve">Surface chauffée : </t>
  </si>
  <si>
    <t>m²</t>
  </si>
  <si>
    <t xml:space="preserve">Nombre de logements : </t>
  </si>
  <si>
    <t>Aucun</t>
  </si>
  <si>
    <t xml:space="preserve">Energie : </t>
  </si>
  <si>
    <t>QTE</t>
  </si>
  <si>
    <t>FAMILLE</t>
  </si>
  <si>
    <t>M.E.S</t>
  </si>
  <si>
    <t>USAGE</t>
  </si>
  <si>
    <t>Vase d'expansion</t>
  </si>
  <si>
    <t>Armoire électrique</t>
  </si>
  <si>
    <t>kW</t>
  </si>
  <si>
    <t>Chaudière 1</t>
  </si>
  <si>
    <t>SALMSON</t>
  </si>
  <si>
    <t>FLAMCO</t>
  </si>
  <si>
    <t>WATTS</t>
  </si>
  <si>
    <t>Vanne de régulation</t>
  </si>
  <si>
    <t>V3V DN 32</t>
  </si>
  <si>
    <t>Chaufferie</t>
  </si>
  <si>
    <t>so</t>
  </si>
  <si>
    <t>-</t>
  </si>
  <si>
    <t xml:space="preserve">Puissance Chaud: </t>
  </si>
  <si>
    <t xml:space="preserve">Puissance froid: </t>
  </si>
  <si>
    <t>Nom Bâtiment :</t>
  </si>
  <si>
    <t>7, av du colonel Roche</t>
  </si>
  <si>
    <t>31 077 TOULOUSE CEDEX 4</t>
  </si>
  <si>
    <t>Vanne Froid</t>
  </si>
  <si>
    <t>CIAT</t>
  </si>
  <si>
    <t>Vanne Chaud Primaire</t>
  </si>
  <si>
    <t>PRODUCTION EG</t>
  </si>
  <si>
    <t>Groupe Froid 1</t>
  </si>
  <si>
    <t>Groupe Froid 2</t>
  </si>
  <si>
    <t>TRANE</t>
  </si>
  <si>
    <t>GRUNDFOS</t>
  </si>
  <si>
    <t>SOUS STATION DISTRIBUTION EG</t>
  </si>
  <si>
    <t>Pompe double EG</t>
  </si>
  <si>
    <t>V3V régulation</t>
  </si>
  <si>
    <t>Disconnecteur</t>
  </si>
  <si>
    <t>Remplissage EF</t>
  </si>
  <si>
    <t xml:space="preserve">Surface rafraichie : </t>
  </si>
  <si>
    <t xml:space="preserve"> Electricité</t>
  </si>
  <si>
    <t>PRODUCTION EC</t>
  </si>
  <si>
    <t>F - Chaufferie Gaz</t>
  </si>
  <si>
    <t xml:space="preserve"> Electricité + Gaz</t>
  </si>
  <si>
    <t xml:space="preserve">Puissance chaud: </t>
  </si>
  <si>
    <t>GUILLOT</t>
  </si>
  <si>
    <t>Chaudière 2</t>
  </si>
  <si>
    <t>Chauffage Bât C, F, G1 et G2</t>
  </si>
  <si>
    <t>WILO</t>
  </si>
  <si>
    <t>Vase expansion</t>
  </si>
  <si>
    <t>Centrale Energie Eau Glacée</t>
  </si>
  <si>
    <t>DN 125</t>
  </si>
  <si>
    <t>Pompe simple EC</t>
  </si>
  <si>
    <t>Pompe double EC</t>
  </si>
  <si>
    <t>Circuit Chauffage ADREAM</t>
  </si>
  <si>
    <t>Eau surchauffée + Electricité</t>
  </si>
  <si>
    <t>Automate de régulat°</t>
  </si>
  <si>
    <t>Honeywell</t>
  </si>
  <si>
    <t xml:space="preserve">Circuit général primaire EC </t>
  </si>
  <si>
    <t>Circuit Bât B</t>
  </si>
  <si>
    <t>Compteur énergie Th.</t>
  </si>
  <si>
    <t>Consommation Bât B</t>
  </si>
  <si>
    <t>Pompe double EC VC</t>
  </si>
  <si>
    <t>Circuit VC Bât A ,D et SS A2.</t>
  </si>
  <si>
    <t>Consommation Bât A et D.</t>
  </si>
  <si>
    <t>Extracteur air vicié</t>
  </si>
  <si>
    <t>Tourelles VMC</t>
  </si>
  <si>
    <t>Bureaux RdC</t>
  </si>
  <si>
    <t>Bureaux Sous sol</t>
  </si>
  <si>
    <t>Bureaux R+1</t>
  </si>
  <si>
    <t>VC 4 tubes</t>
  </si>
  <si>
    <t>AWG</t>
  </si>
  <si>
    <t>CTA Cafétéria</t>
  </si>
  <si>
    <t>NEC-1-M-25</t>
  </si>
  <si>
    <t>DCX 40-80</t>
  </si>
  <si>
    <t>SIEMENS</t>
  </si>
  <si>
    <t>Pompe boucle ECS</t>
  </si>
  <si>
    <t>Bouclage ECS</t>
  </si>
  <si>
    <t xml:space="preserve">D - </t>
  </si>
  <si>
    <t>SOUS STATION EAU SURCHAUFFEE (Hors contrat)</t>
  </si>
  <si>
    <t>Echangeur ES</t>
  </si>
  <si>
    <t>900 kW</t>
  </si>
  <si>
    <t>Chauffage bâtiments tertiaires</t>
  </si>
  <si>
    <t>V2V Cascade Ch1</t>
  </si>
  <si>
    <t>V2V Cascade Ch2</t>
  </si>
  <si>
    <t xml:space="preserve">G1 - </t>
  </si>
  <si>
    <t>Page 1/2</t>
  </si>
  <si>
    <t>Filtre général EC</t>
  </si>
  <si>
    <t>GI 050</t>
  </si>
  <si>
    <t>V3V + SQS 65</t>
  </si>
  <si>
    <t>CTA salle conférence</t>
  </si>
  <si>
    <t>ECS Restaurant</t>
  </si>
  <si>
    <t>Remplissage circuit EG</t>
  </si>
  <si>
    <t>Filtre à tamis EC</t>
  </si>
  <si>
    <t>Protection CET EC Bât B</t>
  </si>
  <si>
    <t>Protection CET EC Bât A et D</t>
  </si>
  <si>
    <t>SIRIUX M50-80</t>
  </si>
  <si>
    <t>ITRON</t>
  </si>
  <si>
    <t>CF Echo II</t>
  </si>
  <si>
    <t>Avec régulation SIEMENS</t>
  </si>
  <si>
    <t>CTA Restaurant</t>
  </si>
  <si>
    <t>GI 025</t>
  </si>
  <si>
    <t>DN 65</t>
  </si>
  <si>
    <t>Page 2/2</t>
  </si>
  <si>
    <t>Date :</t>
  </si>
  <si>
    <t xml:space="preserve">G2 - </t>
  </si>
  <si>
    <t>TRAITEMENT DES BUREAUX</t>
  </si>
  <si>
    <t xml:space="preserve">Split Cassette 6kW </t>
  </si>
  <si>
    <t>DAIKIN</t>
  </si>
  <si>
    <t>Traitement salle associé à Th</t>
  </si>
  <si>
    <t>Extraction sanitaires</t>
  </si>
  <si>
    <t>Niveau SOUS SOL : SECONDAIRE ECHANGEUR EAU SURCHAUFFEE (Besoins Bât A,B, D et E)</t>
  </si>
  <si>
    <t>CENTRALE DE TRAITEMENT D'AIR SALLE DE CONFERENCE (NIVEAU SOUS SOL)</t>
  </si>
  <si>
    <t>SOUS STATION A2 (NIVEAU SOUS SOL)</t>
  </si>
  <si>
    <t>VENTILATION MECANIQUE CONTROLEE (NIVEAU TERRASSE)</t>
  </si>
  <si>
    <t>Gaz + Electricité</t>
  </si>
  <si>
    <t>TRAITEMENT BUREAUX ATELIERS (NIVEAU RDC)</t>
  </si>
  <si>
    <t>VC 4 tubes plaf.</t>
  </si>
  <si>
    <t>Primaire ECS / CTA + VC SAM</t>
  </si>
  <si>
    <t>SOUS STATION E (NIVEAU SOUS SOL)</t>
  </si>
  <si>
    <t>CTA DF Bureaux</t>
  </si>
  <si>
    <t>Traitement PV/GV Biblioth.</t>
  </si>
  <si>
    <t>Avec régulation SAIA</t>
  </si>
  <si>
    <t>Circuit EC VC</t>
  </si>
  <si>
    <t>Circuit EC Radiateurs</t>
  </si>
  <si>
    <t>SIRIUX D 40-80</t>
  </si>
  <si>
    <t>Disconnecteur pour EC</t>
  </si>
  <si>
    <t>Disconnecteur pour EG</t>
  </si>
  <si>
    <t>Pompe de relevage</t>
  </si>
  <si>
    <t>Vide cave pour LT</t>
  </si>
  <si>
    <t>Contrainte T°amb 20°C(+2°C)</t>
  </si>
  <si>
    <t>TRAITEMENT SALLE E 35 (NIVEAU R+1)</t>
  </si>
  <si>
    <t>TERRASSE</t>
  </si>
  <si>
    <t>Extracteur VMC</t>
  </si>
  <si>
    <t>AN des Bureaux</t>
  </si>
  <si>
    <t xml:space="preserve">WILO </t>
  </si>
  <si>
    <t>TOP S 65-10</t>
  </si>
  <si>
    <t>Pots à boues EC</t>
  </si>
  <si>
    <t>Circulateur filtre</t>
  </si>
  <si>
    <t>Filtration circuits EC</t>
  </si>
  <si>
    <t>Filtres circuit EC</t>
  </si>
  <si>
    <t>Pot à boues EG</t>
  </si>
  <si>
    <t>Filtration circuits EG VC</t>
  </si>
  <si>
    <t>Filtres circuit EG VC</t>
  </si>
  <si>
    <t>Avec régulation Schneider</t>
  </si>
  <si>
    <t>Bureaux RdC et R+1</t>
  </si>
  <si>
    <t>Extraction Bureaux</t>
  </si>
  <si>
    <t>Radiateurs EC</t>
  </si>
  <si>
    <t>TRAITEMENT ATELIER MECANIQUE (NIVEAU RDC)</t>
  </si>
  <si>
    <t>VC plafonniers 4 tubes</t>
  </si>
  <si>
    <t>Atelier RdC</t>
  </si>
  <si>
    <t>TRAITEMENT BUREAUX (NIVEAU R+1)</t>
  </si>
  <si>
    <t>VC 4 tubes plafonniers</t>
  </si>
  <si>
    <t>TRAITEMENT ROBOTIQUE - Salle BAUZIL</t>
  </si>
  <si>
    <t>TRAITEMENT DES BUREAUX (NIVEAU RDC)</t>
  </si>
  <si>
    <t>Aérotherme</t>
  </si>
  <si>
    <t>Atelier entretien</t>
  </si>
  <si>
    <t>Radiateurs</t>
  </si>
  <si>
    <t>Régulation SAUTER</t>
  </si>
  <si>
    <t>CENTRALE DE TRAITEMENT D'AIR DOUBLE FLUX (NIVEAU TERRASSE)</t>
  </si>
  <si>
    <t>Filtre magnétique EC</t>
  </si>
  <si>
    <t>UPSD 32-120</t>
  </si>
  <si>
    <t>SAUTER</t>
  </si>
  <si>
    <t xml:space="preserve">Bureaux </t>
  </si>
  <si>
    <t>TRAITEMENT DES BUREAUX (NIVEAU R+1)</t>
  </si>
  <si>
    <t>TRAITEMENT DES BUREAUX (NIVEAU R+2)</t>
  </si>
  <si>
    <t xml:space="preserve">SOUS STATION EG Bât C (NIVEAU R+3) </t>
  </si>
  <si>
    <t xml:space="preserve">SOUS STATION EC Bât C (NIVEAU RDC ) </t>
  </si>
  <si>
    <t xml:space="preserve">Pompe double </t>
  </si>
  <si>
    <t>Filtre à tamis EG</t>
  </si>
  <si>
    <t>Production EG Bât C</t>
  </si>
  <si>
    <t>ECGAN500</t>
  </si>
  <si>
    <t>Groupe froid P:129kW</t>
  </si>
  <si>
    <t>DN 80</t>
  </si>
  <si>
    <t>UPSD 65-180/2</t>
  </si>
  <si>
    <t>UPSD 32-120/2</t>
  </si>
  <si>
    <t>LRI</t>
  </si>
  <si>
    <t>DN 20</t>
  </si>
  <si>
    <t>Filtre magnétique EG</t>
  </si>
  <si>
    <t>KIDSON 2</t>
  </si>
  <si>
    <t xml:space="preserve">Filtration réseau secondaire </t>
  </si>
  <si>
    <t>WESPER</t>
  </si>
  <si>
    <t>EDM-KCO</t>
  </si>
  <si>
    <t>AIRTECH 100</t>
  </si>
  <si>
    <t>CTA DF - 6 675 m3/h</t>
  </si>
  <si>
    <t>Extracteurs PVC</t>
  </si>
  <si>
    <t>Extraction Sorbonnes</t>
  </si>
  <si>
    <t>France Air</t>
  </si>
  <si>
    <t>IBIZA 250</t>
  </si>
  <si>
    <t>IBIZA 160</t>
  </si>
  <si>
    <t>Extraction armoires chimie</t>
  </si>
  <si>
    <t>Extracteur gaz</t>
  </si>
  <si>
    <t>IBIZA 125</t>
  </si>
  <si>
    <t>Extracteur PVC</t>
  </si>
  <si>
    <t xml:space="preserve">Ballon ECS 15L </t>
  </si>
  <si>
    <t>PACIFIC</t>
  </si>
  <si>
    <t>CHAPPEE</t>
  </si>
  <si>
    <t>Samba nu</t>
  </si>
  <si>
    <t>Circuit EC - CTA</t>
  </si>
  <si>
    <t>Circuit EC - VC Radiateurs</t>
  </si>
  <si>
    <t>Circuit EG - CTA</t>
  </si>
  <si>
    <t>Circuit EG - VC Radiateurs</t>
  </si>
  <si>
    <t>Soufflage T° neutre</t>
  </si>
  <si>
    <t>Circuit T° régulée fct° T° ext</t>
  </si>
  <si>
    <t>Air neuf hygiénique</t>
  </si>
  <si>
    <t>Exel 500</t>
  </si>
  <si>
    <t xml:space="preserve">Caisson FFU </t>
  </si>
  <si>
    <t>Tous  Bâtiments F, G1 et G2.</t>
  </si>
  <si>
    <t>EQUIPEMENTS SALLE BLANCHE</t>
  </si>
  <si>
    <t>EQUIPEMENTS PLENUM</t>
  </si>
  <si>
    <t>Aérothermes Froid</t>
  </si>
  <si>
    <t>ALFA LAVAL</t>
  </si>
  <si>
    <t>M3 FGL</t>
  </si>
  <si>
    <t>MVIE 408</t>
  </si>
  <si>
    <t>Filtres à cartouches</t>
  </si>
  <si>
    <t>PALL</t>
  </si>
  <si>
    <t>9 CDF 3MR</t>
  </si>
  <si>
    <t>Batterie finale 160kw</t>
  </si>
  <si>
    <t>GI 375</t>
  </si>
  <si>
    <t>AAF</t>
  </si>
  <si>
    <t>Astrofan RSC</t>
  </si>
  <si>
    <t>AIRCALO</t>
  </si>
  <si>
    <t>Laveur avec pompe</t>
  </si>
  <si>
    <t>EQUIPEMENTS TERRASSE</t>
  </si>
  <si>
    <t>Extracteur 33 000m3/h</t>
  </si>
  <si>
    <t>Recycleur 12 100 m3/h</t>
  </si>
  <si>
    <t>GI 150</t>
  </si>
  <si>
    <t>DRI STEEM</t>
  </si>
  <si>
    <t>VM 12</t>
  </si>
  <si>
    <t>Humidificateur vapeur</t>
  </si>
  <si>
    <t>Zone Litho</t>
  </si>
  <si>
    <t>EUROPLAST</t>
  </si>
  <si>
    <t>V2V</t>
  </si>
  <si>
    <t>V5013R</t>
  </si>
  <si>
    <t>Régulation vanne chaud</t>
  </si>
  <si>
    <t>V5013R1081</t>
  </si>
  <si>
    <t>V3V</t>
  </si>
  <si>
    <t>V5329A DN80</t>
  </si>
  <si>
    <t>Régulation vanne froid</t>
  </si>
  <si>
    <t>Salle blanche compris 2 var.</t>
  </si>
  <si>
    <t>F - Salle Blanche</t>
  </si>
  <si>
    <t>V5013R1073</t>
  </si>
  <si>
    <t>V5013R1065</t>
  </si>
  <si>
    <t>Régulation vanne froid D32</t>
  </si>
  <si>
    <t>Régulation vanne chaud D25</t>
  </si>
  <si>
    <t>Régulation vanne chaud D40</t>
  </si>
  <si>
    <t xml:space="preserve">RHOSS </t>
  </si>
  <si>
    <t>Yardy COP</t>
  </si>
  <si>
    <t>UTNB</t>
  </si>
  <si>
    <t>TRAITEMENT DES BUREAUX (NIVEAU RDC/R+1)</t>
  </si>
  <si>
    <t>Bureaux RdC/R+1</t>
  </si>
  <si>
    <t>CTA Air neuf 12 000m3/h</t>
  </si>
  <si>
    <t>Zone Masques</t>
  </si>
  <si>
    <t>Zone AFM Assemblage</t>
  </si>
  <si>
    <t>Salle blanche zone G1</t>
  </si>
  <si>
    <t>Labo Caractérisation</t>
  </si>
  <si>
    <t>Salle Nanomasques zone G1</t>
  </si>
  <si>
    <t>Batterie chaude 20kW</t>
  </si>
  <si>
    <t>Airclean 200</t>
  </si>
  <si>
    <t>DEVATEC</t>
  </si>
  <si>
    <t>Fog System</t>
  </si>
  <si>
    <t>Airclean 50</t>
  </si>
  <si>
    <t>Airclean 75</t>
  </si>
  <si>
    <t>CTA Air neuf 14 000m3/h</t>
  </si>
  <si>
    <t>AIRTECH 250</t>
  </si>
  <si>
    <t>Salle blanche zone G2</t>
  </si>
  <si>
    <t>1x Ionique et 2x EJM</t>
  </si>
  <si>
    <t>Batterie chaude 40kW</t>
  </si>
  <si>
    <t>Régulat° batterie chaude</t>
  </si>
  <si>
    <t>Pompe de gavage</t>
  </si>
  <si>
    <t>Zone Nano</t>
  </si>
  <si>
    <t>Batterie chaude 27 kW</t>
  </si>
  <si>
    <t>Batterie chaude 55kW</t>
  </si>
  <si>
    <t>BH3502 EC</t>
  </si>
  <si>
    <t>Aérotherme Froid</t>
  </si>
  <si>
    <t>Héliotherme</t>
  </si>
  <si>
    <t>Major 2</t>
  </si>
  <si>
    <t>Airtech 200</t>
  </si>
  <si>
    <t>Airtech 100</t>
  </si>
  <si>
    <t xml:space="preserve">V5329A </t>
  </si>
  <si>
    <t xml:space="preserve">Régulation vanne chaud </t>
  </si>
  <si>
    <t>CTA   AN Labo 7200 m3/h</t>
  </si>
  <si>
    <t>BELIMO</t>
  </si>
  <si>
    <t>H740N</t>
  </si>
  <si>
    <t>H765N</t>
  </si>
  <si>
    <t>Europlast</t>
  </si>
  <si>
    <t>LOCAL ELECTRIQUE AU R+1</t>
  </si>
  <si>
    <t>Régulat° batterie froie</t>
  </si>
  <si>
    <t>CTA Nanomasques</t>
  </si>
  <si>
    <t>VCPA 400</t>
  </si>
  <si>
    <t>Salle blanche G1</t>
  </si>
  <si>
    <t>Labo caractérisation</t>
  </si>
  <si>
    <t>Extracteur Nano</t>
  </si>
  <si>
    <t>HFR 250-17D</t>
  </si>
  <si>
    <t>Extracteur VMC 2460m3/h</t>
  </si>
  <si>
    <t>Zone Ionique</t>
  </si>
  <si>
    <t xml:space="preserve">Zone EJM </t>
  </si>
  <si>
    <t>BSH31 EC</t>
  </si>
  <si>
    <t>BSH51 EC</t>
  </si>
  <si>
    <t>Extracteur 13 000m3/h</t>
  </si>
  <si>
    <t>Réunion et hall RdC</t>
  </si>
  <si>
    <t>Réunion et hall R+1</t>
  </si>
  <si>
    <t>DANFOSS</t>
  </si>
  <si>
    <t>Régime</t>
  </si>
  <si>
    <t>SOCLA</t>
  </si>
  <si>
    <t>BA 2760 - DN 20</t>
  </si>
  <si>
    <t>V341 DN 50</t>
  </si>
  <si>
    <t>Particularités Chaufferie :</t>
  </si>
  <si>
    <t>Bouton M/A Chauffage Eté/Hiver &gt;&gt; En Eté, Fermeture des vannes des circuits EC des VC Bât F et G (4 EV)</t>
  </si>
  <si>
    <t>Dégrippage annuel des pompes ADREAM - (Bâtiment H)</t>
  </si>
  <si>
    <t>PRODUCTION EAU CHAUDE GENERALE (NIVEAU SOUS SOL)</t>
  </si>
  <si>
    <t>Cumulus Electrique</t>
  </si>
  <si>
    <t>300L</t>
  </si>
  <si>
    <t>Pompe double Primaire</t>
  </si>
  <si>
    <t>Ballon ECS mixte</t>
  </si>
  <si>
    <t>1000L</t>
  </si>
  <si>
    <t>Sanitaires</t>
  </si>
  <si>
    <t>RZQG100 L8</t>
  </si>
  <si>
    <t>Cumulus électrique</t>
  </si>
  <si>
    <t>15L</t>
  </si>
  <si>
    <t>ECS Atelier mécanique</t>
  </si>
  <si>
    <t>DN 25</t>
  </si>
  <si>
    <t>Débit DT 20</t>
  </si>
  <si>
    <t>Puissance EC</t>
  </si>
  <si>
    <t>Puissance EG</t>
  </si>
  <si>
    <t>7/12°C</t>
  </si>
  <si>
    <t>50L</t>
  </si>
  <si>
    <t xml:space="preserve">SUITE TRAITEMENT DES BUREAUX </t>
  </si>
  <si>
    <t xml:space="preserve"> NIVEAU SOUS SOL</t>
  </si>
  <si>
    <t xml:space="preserve"> NIVEAU RDC</t>
  </si>
  <si>
    <t>NIVEAU  R+1</t>
  </si>
  <si>
    <t>C1240B</t>
  </si>
  <si>
    <t>Pompe 1 : Circuit Côté Sud</t>
  </si>
  <si>
    <t>Pompe 2 : Circuit Côté Sud</t>
  </si>
  <si>
    <t>Pompe 3 : Circuit Côté Nord</t>
  </si>
  <si>
    <t>Pompe 4 : Circuit Côté Nord</t>
  </si>
  <si>
    <t>SCX 65-50</t>
  </si>
  <si>
    <t>SOUS STATION D (NIVEAU SOUS SOL dans Bât A)</t>
  </si>
  <si>
    <t>DN 15</t>
  </si>
  <si>
    <t>FLEXCON</t>
  </si>
  <si>
    <t>35L</t>
  </si>
  <si>
    <t>UPS 32-80 180</t>
  </si>
  <si>
    <t>Débit DT 15</t>
  </si>
  <si>
    <t>CALANDAIR</t>
  </si>
  <si>
    <t>Mimax 355</t>
  </si>
  <si>
    <t>Mimax 316</t>
  </si>
  <si>
    <t>Mimax 250</t>
  </si>
  <si>
    <t>Circuit T° régulée fct° Text</t>
  </si>
  <si>
    <t>V341 DN 32</t>
  </si>
  <si>
    <t>CTA Bibliothèque</t>
  </si>
  <si>
    <t>HCF SOFICA</t>
  </si>
  <si>
    <t>650x658</t>
  </si>
  <si>
    <t xml:space="preserve">Ballon élec ECS </t>
  </si>
  <si>
    <t>Circuit EC Centrales d'air</t>
  </si>
  <si>
    <t>DCX 50-90</t>
  </si>
  <si>
    <t>Roof Top 20 kW</t>
  </si>
  <si>
    <t>ETSH 102BDK</t>
  </si>
  <si>
    <t xml:space="preserve">Armoire électrique </t>
  </si>
  <si>
    <t>Alimentation VMC, Roof top</t>
  </si>
  <si>
    <t>EQUIPEMENTS DU R+1</t>
  </si>
  <si>
    <t>V5803 D20</t>
  </si>
  <si>
    <t>KSB GUINARD</t>
  </si>
  <si>
    <t>GID 612-2,2</t>
  </si>
  <si>
    <t>75L en Fx Plaf</t>
  </si>
  <si>
    <t>Bloc sanitaires RdC / R+1</t>
  </si>
  <si>
    <t>EQUIPEMENT DU RdC</t>
  </si>
  <si>
    <t>Evier salle de réunion F20</t>
  </si>
  <si>
    <t>EQUIPEMENT DU R+1</t>
  </si>
  <si>
    <t xml:space="preserve">Bloc sanitaires RdC </t>
  </si>
  <si>
    <t>C - Réhabilité en 2011</t>
  </si>
  <si>
    <t>E - Réhabilité en 2015</t>
  </si>
  <si>
    <t>TRAITEMENT DES BUREAUX NIVEAU RDC</t>
  </si>
  <si>
    <t>TRAITEMENT DES BUREAUX NIVEAU R+1</t>
  </si>
  <si>
    <t>90/70°C</t>
  </si>
  <si>
    <t>EQUIPEMENTS SALLE BLANCHE (NIVEAU R+1)</t>
  </si>
  <si>
    <t>NIVEAU RDC</t>
  </si>
  <si>
    <t xml:space="preserve">TRAITEMENT DES BUREAUX </t>
  </si>
  <si>
    <t>NIVEAU R+1</t>
  </si>
  <si>
    <t>TOP S25/7</t>
  </si>
  <si>
    <t>VCP 500- 11kW</t>
  </si>
  <si>
    <t xml:space="preserve">Extraction  </t>
  </si>
  <si>
    <t>LOCAL TECHNIQUE</t>
  </si>
  <si>
    <t>Aérothermes C/F LT</t>
  </si>
  <si>
    <t>Hors Prestations</t>
  </si>
  <si>
    <t>LPA</t>
  </si>
  <si>
    <t>S &amp; P</t>
  </si>
  <si>
    <t>CAB 250</t>
  </si>
  <si>
    <t>Local Pompe à vide 1500m3/h</t>
  </si>
  <si>
    <t>VC Labos</t>
  </si>
  <si>
    <t>Variateur</t>
  </si>
  <si>
    <t>VLT 6000 HVAC</t>
  </si>
  <si>
    <t>EQUIPEMENT TOITURE</t>
  </si>
  <si>
    <t>Régulation débit / pression</t>
  </si>
  <si>
    <t>CTA Nano 13 100m3/h</t>
  </si>
  <si>
    <t>70/52°C</t>
  </si>
  <si>
    <t>Extracteur LT pompe</t>
  </si>
  <si>
    <t>HF Group</t>
  </si>
  <si>
    <t>HFR 560-130</t>
  </si>
  <si>
    <t>ALDES</t>
  </si>
  <si>
    <t>T VEC 1 B1</t>
  </si>
  <si>
    <t xml:space="preserve"> </t>
  </si>
  <si>
    <t>Variateurs</t>
  </si>
  <si>
    <t>Salle G1 et Labo</t>
  </si>
  <si>
    <t>VACON</t>
  </si>
  <si>
    <t>0010-3L-0000-4</t>
  </si>
  <si>
    <t>Régul Débit / Pression Nano</t>
  </si>
  <si>
    <t>Irriguation BEC / AG</t>
  </si>
  <si>
    <t>Extracteur Labo 7200m3/h</t>
  </si>
  <si>
    <t>V2V régulation</t>
  </si>
  <si>
    <t>IMI TA</t>
  </si>
  <si>
    <t>Régulation fct° Text</t>
  </si>
  <si>
    <t>DN40+ slider500</t>
  </si>
  <si>
    <t>DN50+ slider500</t>
  </si>
  <si>
    <t>PCD7.D470WTPF</t>
  </si>
  <si>
    <t>Régulation SAIA + Ecran tactile</t>
  </si>
  <si>
    <t>CARRIER</t>
  </si>
  <si>
    <t>39HX 030 BF</t>
  </si>
  <si>
    <t>Récupération à roue</t>
  </si>
  <si>
    <t>V2V interne</t>
  </si>
  <si>
    <t>Sanitaires Nord SS/RdC/R+1</t>
  </si>
  <si>
    <t>300L+ Vase 11L</t>
  </si>
  <si>
    <t>Split system</t>
  </si>
  <si>
    <t>TOSHIBA</t>
  </si>
  <si>
    <t>RAS 24J2KVG-E</t>
  </si>
  <si>
    <t>Traitement ambiance Salle S28</t>
  </si>
  <si>
    <t>A 147 : TRAITEMENT SALLE INFORMATIQUE A 147 (NIVEAU R+1)</t>
  </si>
  <si>
    <t>S 28 : SALLE CONGELATEURS (NIVEAU SOUS SOL)</t>
  </si>
  <si>
    <t>S 25 : LABO BIO CHIMIE (NIVEAU SOUS SOL)</t>
  </si>
  <si>
    <t>NZE-39-C-G-A</t>
  </si>
  <si>
    <t>Gainable plafonnier</t>
  </si>
  <si>
    <t>42 NH 539</t>
  </si>
  <si>
    <t>3 Bureaux ADEF</t>
  </si>
  <si>
    <t>RAS 18J2KVG-E</t>
  </si>
  <si>
    <t>VMC Double Flux</t>
  </si>
  <si>
    <t>ZEHNDER</t>
  </si>
  <si>
    <t>Comfoair 180F</t>
  </si>
  <si>
    <t>Labo N2</t>
  </si>
  <si>
    <t>Extraction bureaux zone Nord</t>
  </si>
  <si>
    <t>SIMOUN</t>
  </si>
  <si>
    <t>Extraction sanitaires Zone Sud</t>
  </si>
  <si>
    <t>Caisson d'extraction</t>
  </si>
  <si>
    <t>Cuisine</t>
  </si>
  <si>
    <t>Laverie</t>
  </si>
  <si>
    <t xml:space="preserve">Sanitaire Directeur + Var ABB </t>
  </si>
  <si>
    <t>Tourelle VMC</t>
  </si>
  <si>
    <t>Traitement du Hall</t>
  </si>
  <si>
    <t>39 SL 65</t>
  </si>
  <si>
    <t>CTA Recyclage</t>
  </si>
  <si>
    <t>V2V Régulation EC</t>
  </si>
  <si>
    <t>HONEYWELL</t>
  </si>
  <si>
    <t>Régulat° batterie chaude CTA</t>
  </si>
  <si>
    <t>DN32+M7410E</t>
  </si>
  <si>
    <t>Refroidisseurs Baies</t>
  </si>
  <si>
    <t>Rafraichissement Baies</t>
  </si>
  <si>
    <t>DE DIETRICH</t>
  </si>
  <si>
    <t>DP-E50/105-0,75</t>
  </si>
  <si>
    <t>DIVERS</t>
  </si>
  <si>
    <t>Cumulus Electrique  S24</t>
  </si>
  <si>
    <t>EXATECHNIC</t>
  </si>
  <si>
    <t>RK</t>
  </si>
  <si>
    <t>SALLES DIRECTION (NIVEAU R+1)</t>
  </si>
  <si>
    <t>CTA double Flux</t>
  </si>
  <si>
    <t>ATLANTIC</t>
  </si>
  <si>
    <t>Rotatech V1500</t>
  </si>
  <si>
    <t>Salles Direction et Conseil</t>
  </si>
  <si>
    <t>VMC Double Flux Fenêtre</t>
  </si>
  <si>
    <t>SIEGENA</t>
  </si>
  <si>
    <t>Bureau Directeur</t>
  </si>
  <si>
    <t>Aéromat VT WRG 1000</t>
  </si>
  <si>
    <t>Remplissage circuit EC+EG</t>
  </si>
  <si>
    <t>Remplissage circuit EC et EG</t>
  </si>
  <si>
    <t>DCX 40-40</t>
  </si>
  <si>
    <t>Circuit EG Centrales d'air</t>
  </si>
  <si>
    <t>Désemboueur EC</t>
  </si>
  <si>
    <t>Stratus 40/1-8</t>
  </si>
  <si>
    <t>Circuit EC</t>
  </si>
  <si>
    <t>Désemboueur EG</t>
  </si>
  <si>
    <t>Douches R-1</t>
  </si>
  <si>
    <t>EQUIPEMENTS DU R-1</t>
  </si>
  <si>
    <t>500L</t>
  </si>
  <si>
    <t>ECS Douches collectives R-1</t>
  </si>
  <si>
    <t>150L</t>
  </si>
  <si>
    <t>ECS Sanitaires R+1</t>
  </si>
  <si>
    <t>VENTILATION MECANIQUE CONTROLEE (NIVEAU R+1 - Faux Plafond) et GT Douches R-1</t>
  </si>
  <si>
    <t>15L sous évier</t>
  </si>
  <si>
    <t>Batterie récupération</t>
  </si>
  <si>
    <t>Récupération installée au RdC</t>
  </si>
  <si>
    <t>EQUIPEMENTS EXTERIEURS RDC</t>
  </si>
  <si>
    <t>Airtech 150</t>
  </si>
  <si>
    <t>Expansion circuit Eau Glycolée</t>
  </si>
  <si>
    <t xml:space="preserve">Airtech </t>
  </si>
  <si>
    <t>Vases expansion</t>
  </si>
  <si>
    <t>Nano (1) - AFM (2) - Masques (2)</t>
  </si>
  <si>
    <t>TVEC1 A1</t>
  </si>
  <si>
    <t>Extraction Bureaux Zone Sud</t>
  </si>
  <si>
    <t>type 4630/3R</t>
  </si>
  <si>
    <t>Humidificateur adiabatique</t>
  </si>
  <si>
    <t>FISAIR</t>
  </si>
  <si>
    <t>HEF-2-2700</t>
  </si>
  <si>
    <t>Compris pompe Récup. CTA Bât F</t>
  </si>
  <si>
    <t>Compris pompe récup.CTA G1</t>
  </si>
  <si>
    <t>Compris pompe récup.CTA Nano</t>
  </si>
  <si>
    <t>Pompe récupération</t>
  </si>
  <si>
    <t>Réseau eau Glycolée</t>
  </si>
  <si>
    <t>CTA Air neuf 35 000m3/h</t>
  </si>
  <si>
    <t>Airclean T600</t>
  </si>
  <si>
    <t>70/50°C</t>
  </si>
  <si>
    <t>Chauffage</t>
  </si>
  <si>
    <t>Récupération</t>
  </si>
  <si>
    <t>Bureaux du Directeur au R+1</t>
  </si>
  <si>
    <t>Extracteur G1 : 8680m3/h</t>
  </si>
  <si>
    <t>Centrale énergie EG 6/11°C</t>
  </si>
  <si>
    <t>RTWD G 180 HSE</t>
  </si>
  <si>
    <t>REFRION</t>
  </si>
  <si>
    <t>ER3C 2690.4/2</t>
  </si>
  <si>
    <t>Récupération EC  55/50°C</t>
  </si>
  <si>
    <t>Production EG Tertiaire 7/12°C</t>
  </si>
  <si>
    <t xml:space="preserve">Puissance récup chaud: </t>
  </si>
  <si>
    <t>Aéroréfrigérant GF N°1</t>
  </si>
  <si>
    <t>Aéroréfrigérant GF N°2</t>
  </si>
  <si>
    <t>Pompe double Aéro N°1</t>
  </si>
  <si>
    <t>TPED 100-250/2</t>
  </si>
  <si>
    <t>Pompe double Aéro N°2</t>
  </si>
  <si>
    <t>Pompe simple réseau EG</t>
  </si>
  <si>
    <t>TPE 80-250/2</t>
  </si>
  <si>
    <t>REFLEX</t>
  </si>
  <si>
    <t>N200</t>
  </si>
  <si>
    <t xml:space="preserve">Filtre à tamis circuit EG </t>
  </si>
  <si>
    <t>GG25</t>
  </si>
  <si>
    <t>SOFINTHER</t>
  </si>
  <si>
    <t>Circuit Eau Glacée</t>
  </si>
  <si>
    <t>Circuit Condenseurs</t>
  </si>
  <si>
    <t>Filtre à tamis Condenseur</t>
  </si>
  <si>
    <t>P1 : Réseau boucle Bât F et G.</t>
  </si>
  <si>
    <t>P2: Pompe Condenseur GF 1</t>
  </si>
  <si>
    <t>P2: Pompe Condenseur GF 2</t>
  </si>
  <si>
    <t>Vannes trois voies</t>
  </si>
  <si>
    <t>V3: Bouclage condenseur</t>
  </si>
  <si>
    <t>VXF32.150-400</t>
  </si>
  <si>
    <t>Vannes intelligentes</t>
  </si>
  <si>
    <t>V4: Circuit Aéroréfrigérant</t>
  </si>
  <si>
    <t>EVF4U20E125</t>
  </si>
  <si>
    <t>EVF4U20E100</t>
  </si>
  <si>
    <t>V5: Circuit Echangeur Récup EC</t>
  </si>
  <si>
    <t>V1: Circuit Eau Glacée</t>
  </si>
  <si>
    <t>N140</t>
  </si>
  <si>
    <t>Expansion 200L Récup EC</t>
  </si>
  <si>
    <t>Expansion 140L Circuit EG</t>
  </si>
  <si>
    <t>Séparateur Air/boues</t>
  </si>
  <si>
    <t>PNEUMATEX</t>
  </si>
  <si>
    <t>ZEPARO DN 150</t>
  </si>
  <si>
    <t>Désemboueur</t>
  </si>
  <si>
    <t xml:space="preserve">Schéma: </t>
  </si>
  <si>
    <t>SDP1</t>
  </si>
  <si>
    <t>Schéma de principe EC / EG (07/10/2022)</t>
  </si>
  <si>
    <t>V2V de bypass</t>
  </si>
  <si>
    <t>V6 : By pass EG (SDP2)</t>
  </si>
  <si>
    <t>VVF32-100.160 +SKC62</t>
  </si>
  <si>
    <t>Production EG Tertiaire</t>
  </si>
  <si>
    <t>RTAF G 155 HSS XLN EC</t>
  </si>
  <si>
    <t>Bât A,B,E,D et Secours F/G</t>
  </si>
  <si>
    <t>Extracteur ATEX</t>
  </si>
  <si>
    <t>HELIPAC</t>
  </si>
  <si>
    <t>Ventilation LT</t>
  </si>
  <si>
    <t>Remplissage circuits fermés</t>
  </si>
  <si>
    <t>type 2860 DN 20</t>
  </si>
  <si>
    <t>Pompe injection Glycol</t>
  </si>
  <si>
    <t>ATHENA</t>
  </si>
  <si>
    <t>Injection Glycol circ. Aéros</t>
  </si>
  <si>
    <t>AT.MT.2</t>
  </si>
  <si>
    <t>Bât F/G</t>
  </si>
  <si>
    <t>Pompe simple EG</t>
  </si>
  <si>
    <t>Distribution EG 7/12°C</t>
  </si>
  <si>
    <t>TPE 80-400/2</t>
  </si>
  <si>
    <t>Vannes deux voies</t>
  </si>
  <si>
    <t>V6: Bouclage EG (SDP2)</t>
  </si>
  <si>
    <t>VVF32.100-160</t>
  </si>
  <si>
    <t>Vanne intelligente</t>
  </si>
  <si>
    <t>EVF4U20E080</t>
  </si>
  <si>
    <t>V2: Circuit Bât E (SDP2)</t>
  </si>
  <si>
    <t>V1: Circuit Bât A-B (SDP2)</t>
  </si>
  <si>
    <t>EVF4U20E065</t>
  </si>
  <si>
    <t>Vx: Circuit Bât D</t>
  </si>
  <si>
    <t>VKF46.200</t>
  </si>
  <si>
    <t>V4: Secours F/G (SDP2)</t>
  </si>
  <si>
    <t>N150</t>
  </si>
  <si>
    <t>Expansion 150L Circuit EG</t>
  </si>
  <si>
    <t>BA/BM020</t>
  </si>
  <si>
    <t xml:space="preserve">Production EG Tertiaire </t>
  </si>
  <si>
    <t>PRODUCTION EG TERTIAIRE</t>
  </si>
  <si>
    <t>VARMAX 600</t>
  </si>
  <si>
    <t>pour 1200 kW installé</t>
  </si>
  <si>
    <t>Electrovannes gaz</t>
  </si>
  <si>
    <t>Technocontrol</t>
  </si>
  <si>
    <t>VR660 MRNC D65</t>
  </si>
  <si>
    <t>Coupure extérieure gaz</t>
  </si>
  <si>
    <t>Centrale gaz</t>
  </si>
  <si>
    <t>SE 293K</t>
  </si>
  <si>
    <t>Détection gaz</t>
  </si>
  <si>
    <t>Détecteurs gaz</t>
  </si>
  <si>
    <t>Détecteur gaz</t>
  </si>
  <si>
    <t>112G CESI 03</t>
  </si>
  <si>
    <t>Echangeur à plaques</t>
  </si>
  <si>
    <t>T8-TFM</t>
  </si>
  <si>
    <t>BA 2860 - DN 20</t>
  </si>
  <si>
    <t>Récupération EC</t>
  </si>
  <si>
    <t>Filtre magnétique</t>
  </si>
  <si>
    <t>FPI</t>
  </si>
  <si>
    <t>FPI 50</t>
  </si>
  <si>
    <t>Pompe Yonos Maxo 50/0,5-9</t>
  </si>
  <si>
    <t>GG25 DN125</t>
  </si>
  <si>
    <t>Circuit Récupération EC</t>
  </si>
  <si>
    <t>Circuit Chaudière 1 et 2</t>
  </si>
  <si>
    <t>V7: Priorité Ch 1 en Eté</t>
  </si>
  <si>
    <t>V7: Priorité Ch 2 en Hiver</t>
  </si>
  <si>
    <t>V3V Echangeur</t>
  </si>
  <si>
    <t>VXF32.100-160</t>
  </si>
  <si>
    <t>V2V Chaudières</t>
  </si>
  <si>
    <t>VPF43.125F135</t>
  </si>
  <si>
    <t>V6: Réchauffage des retours</t>
  </si>
  <si>
    <t>By pass des Chaudières</t>
  </si>
  <si>
    <t>TPE3 D50-240</t>
  </si>
  <si>
    <t>VXF32.80-100</t>
  </si>
  <si>
    <t>TPE3 D50-200</t>
  </si>
  <si>
    <t>Magna3 D50-180F</t>
  </si>
  <si>
    <t>P3: Circuit CTA Bât F - 690 kW</t>
  </si>
  <si>
    <t>P4: Circuit CTA Bât G - 495 kW</t>
  </si>
  <si>
    <t>P5: Circuit CTA Bât C - 140 kW</t>
  </si>
  <si>
    <t>Procédure Combustion des chaudières à respecter - Affichée dans la chaufferie</t>
  </si>
  <si>
    <t>A - Réhabilité en 2019 et 2022</t>
  </si>
  <si>
    <t>Centrale Energie EG Process - Remplacée en 2022.</t>
  </si>
  <si>
    <t>DIEHL</t>
  </si>
  <si>
    <t>Sharky type 775</t>
  </si>
  <si>
    <t>Consommation VC Bât A.</t>
  </si>
  <si>
    <t>Consommation Bât E.</t>
  </si>
  <si>
    <t>Vanne de régulation EG</t>
  </si>
  <si>
    <t>Vanne de régulation EC</t>
  </si>
  <si>
    <t>SYSTEMAIR</t>
  </si>
  <si>
    <t xml:space="preserve">CARRIER </t>
  </si>
  <si>
    <t>42N</t>
  </si>
  <si>
    <t>Monosplit 3,5kW</t>
  </si>
  <si>
    <t>HITACHI</t>
  </si>
  <si>
    <t>AirHome 400</t>
  </si>
  <si>
    <t>Local Baie Informatique</t>
  </si>
  <si>
    <t>SCVC 40 - DT25</t>
  </si>
  <si>
    <t>SCVN 40</t>
  </si>
  <si>
    <t>SCVC 40</t>
  </si>
  <si>
    <t>Salle VIP</t>
  </si>
  <si>
    <t>AIRWELL</t>
  </si>
  <si>
    <t>K18OG4TLN</t>
  </si>
  <si>
    <t>DT 40</t>
  </si>
  <si>
    <t>Atelier Magasin</t>
  </si>
  <si>
    <t>Salle A22</t>
  </si>
  <si>
    <t>CDL634TS.V200</t>
  </si>
  <si>
    <t>EasyVEC MW300</t>
  </si>
  <si>
    <t>Extraction sanitaires RdC Nord</t>
  </si>
  <si>
    <t>EasyVEC MW1500</t>
  </si>
  <si>
    <t>EasyVEC MW1000</t>
  </si>
  <si>
    <t>SCHC et SQ40</t>
  </si>
  <si>
    <t>VC mural 4 tubes</t>
  </si>
  <si>
    <t>SCVC40</t>
  </si>
  <si>
    <t>Bureau B29</t>
  </si>
  <si>
    <t>CTA DF</t>
  </si>
  <si>
    <t xml:space="preserve">CIAT </t>
  </si>
  <si>
    <t>Floway PHE4000</t>
  </si>
  <si>
    <t>CTA Compensation</t>
  </si>
  <si>
    <t>Fidji 10-10</t>
  </si>
  <si>
    <t>B - Réhabilité en 2023</t>
  </si>
  <si>
    <t>Extracteur</t>
  </si>
  <si>
    <t>Atelier mécanique</t>
  </si>
  <si>
    <t>MV 4000 IP</t>
  </si>
  <si>
    <t>SEAT</t>
  </si>
  <si>
    <t>Atelier électronique</t>
  </si>
  <si>
    <t>Bureau + Manip</t>
  </si>
  <si>
    <t>Extracteur sorbonne</t>
  </si>
  <si>
    <t>Atelier Fablaas</t>
  </si>
  <si>
    <t>Automate SIEMENS</t>
  </si>
  <si>
    <t>AVF4U20E065 +SAX61</t>
  </si>
  <si>
    <t>V5 : secours DN 65 (SDP2)</t>
  </si>
  <si>
    <t>Supprimé en 2023</t>
  </si>
  <si>
    <t>Extracteur spécifique</t>
  </si>
  <si>
    <t>HFR250-15D</t>
  </si>
  <si>
    <t>Salle manip C013-C023</t>
  </si>
  <si>
    <t>V3V + SAS 61</t>
  </si>
  <si>
    <t>S&amp;P</t>
  </si>
  <si>
    <t>Jetline 06</t>
  </si>
  <si>
    <t>Circuit refroidissement Four</t>
  </si>
  <si>
    <t>Echangeur EG 45kW</t>
  </si>
  <si>
    <t>EVG4E050VAG +SM GLA161.9 E/HR</t>
  </si>
  <si>
    <t>Refix DE 8</t>
  </si>
  <si>
    <t>Circuit refroidissement Process</t>
  </si>
  <si>
    <t>W132130-2-V1HEFF265</t>
  </si>
  <si>
    <t>AVE4E066 +SM SAX61</t>
  </si>
  <si>
    <t>Armoire de commande</t>
  </si>
  <si>
    <t>Commande des pompes</t>
  </si>
  <si>
    <t>VESSEL</t>
  </si>
  <si>
    <t>VR24</t>
  </si>
  <si>
    <t>Statos 25/1-12</t>
  </si>
  <si>
    <t>Armoires électriques</t>
  </si>
  <si>
    <t>Régul CTA G1/Labo/Nano-masques</t>
  </si>
  <si>
    <t>Régul CTA F + Recycleurs F</t>
  </si>
  <si>
    <t>Régul HR (Pompe et SM)</t>
  </si>
  <si>
    <t>Airclean T450</t>
  </si>
  <si>
    <t>YONOS MAXO</t>
  </si>
  <si>
    <t>HEF1</t>
  </si>
  <si>
    <t>VR 24</t>
  </si>
  <si>
    <t>Monosplit</t>
  </si>
  <si>
    <t>Salle serveur</t>
  </si>
  <si>
    <t>RAS-3HVRC3</t>
  </si>
  <si>
    <t>Stratos 25/1-12</t>
  </si>
  <si>
    <t>Veroline IP-E</t>
  </si>
  <si>
    <r>
      <t>80L-140L-</t>
    </r>
    <r>
      <rPr>
        <sz val="11"/>
        <color rgb="FFFF0000"/>
        <rFont val="Calibri"/>
        <family val="2"/>
        <scheme val="minor"/>
      </rPr>
      <t>140L</t>
    </r>
  </si>
  <si>
    <t>GITRAL/FLAMCO/ZILMET</t>
  </si>
  <si>
    <t>Zone TECHNIQUE</t>
  </si>
  <si>
    <t>m² dont (130m² de salle blanche)</t>
  </si>
  <si>
    <t>CTA Air neuf 5 000m3/h</t>
  </si>
  <si>
    <t>ROBATHERM</t>
  </si>
  <si>
    <t>TI-50</t>
  </si>
  <si>
    <t>Régulation vanne chaud D20</t>
  </si>
  <si>
    <t>Post Chauffage</t>
  </si>
  <si>
    <t>45/40°C</t>
  </si>
  <si>
    <t>Froid</t>
  </si>
  <si>
    <t>Débit DT 5°C</t>
  </si>
  <si>
    <t>Régulation vanne froid D 40</t>
  </si>
  <si>
    <t>10kg/h</t>
  </si>
  <si>
    <t>V2V Chaud</t>
  </si>
  <si>
    <t>V2V Froid</t>
  </si>
  <si>
    <t>Régulateur de débit motorisé</t>
  </si>
  <si>
    <t>IRIAN</t>
  </si>
  <si>
    <t>LAC</t>
  </si>
  <si>
    <t>Modulation débit de soufflage</t>
  </si>
  <si>
    <t>VAC</t>
  </si>
  <si>
    <t>Modulation débit de reprise</t>
  </si>
  <si>
    <t>FAC/HFC</t>
  </si>
  <si>
    <t>Modulation débit d'extraction</t>
  </si>
  <si>
    <t>CAMFIL</t>
  </si>
  <si>
    <t>CamFFU HP-EC</t>
  </si>
  <si>
    <t>TRAITEMENT DE LA SALLE BLANCHE</t>
  </si>
  <si>
    <t>Gainables 2 tubes EG</t>
  </si>
  <si>
    <t>PANASONIC</t>
  </si>
  <si>
    <t>F-FD 40</t>
  </si>
  <si>
    <t>Doigt gris RdC</t>
  </si>
  <si>
    <t>TO1 - Projet PLATINUM: MES prévue 12/2025</t>
  </si>
  <si>
    <t>G3 - Salle Blanche - Projet PLATINUM</t>
  </si>
  <si>
    <t>F - Salle Blanche - Projet PLATINUM</t>
  </si>
  <si>
    <t>TO2 - Projet PLATINUM: MES prévue 04/2026</t>
  </si>
  <si>
    <t>Pompe double</t>
  </si>
  <si>
    <t>Magna3</t>
  </si>
  <si>
    <t>Récupération d'énergie</t>
  </si>
  <si>
    <t>IMI</t>
  </si>
  <si>
    <t>Statico</t>
  </si>
  <si>
    <t>Expansion circuit récup.</t>
  </si>
  <si>
    <t>Extracteur 4 600m3/h</t>
  </si>
  <si>
    <t>HFR R 315-17 D</t>
  </si>
  <si>
    <t>Extraction spécifique SB</t>
  </si>
  <si>
    <t>TI-50 09/09</t>
  </si>
  <si>
    <t>m² dont (190m² de salle blanche)</t>
  </si>
  <si>
    <t>CTA Air neuf 6 100m3/h</t>
  </si>
  <si>
    <t>Annexe 1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</si>
</sst>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130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2" borderId="4" xfId="0" applyFill="1" applyBorder="1"/>
    <xf numFmtId="0" fontId="3" fillId="2" borderId="0" xfId="0" applyFont="1" applyFill="1"/>
    <xf numFmtId="0" fontId="0" fillId="2" borderId="0" xfId="0" applyFill="1"/>
    <xf numFmtId="0" fontId="0" fillId="2" borderId="5" xfId="0" applyFill="1" applyBorder="1"/>
    <xf numFmtId="0" fontId="0" fillId="0" borderId="4" xfId="0" applyBorder="1"/>
    <xf numFmtId="0" fontId="3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right"/>
    </xf>
    <xf numFmtId="0" fontId="0" fillId="0" borderId="6" xfId="0" applyBorder="1"/>
    <xf numFmtId="0" fontId="0" fillId="0" borderId="7" xfId="0" applyBorder="1"/>
    <xf numFmtId="0" fontId="3" fillId="0" borderId="7" xfId="0" applyFont="1" applyBorder="1" applyAlignment="1">
      <alignment horizontal="right"/>
    </xf>
    <xf numFmtId="0" fontId="0" fillId="0" borderId="8" xfId="0" applyBorder="1"/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vertical="center"/>
    </xf>
    <xf numFmtId="0" fontId="0" fillId="0" borderId="19" xfId="0" applyBorder="1"/>
    <xf numFmtId="0" fontId="6" fillId="0" borderId="1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3" fontId="0" fillId="0" borderId="0" xfId="0" applyNumberFormat="1"/>
    <xf numFmtId="0" fontId="5" fillId="0" borderId="15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0" fillId="0" borderId="18" xfId="0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center"/>
    </xf>
    <xf numFmtId="0" fontId="9" fillId="0" borderId="15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0" fillId="0" borderId="8" xfId="0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0" fillId="2" borderId="0" xfId="0" applyFill="1" applyAlignment="1">
      <alignment horizontal="right"/>
    </xf>
    <xf numFmtId="14" fontId="0" fillId="2" borderId="5" xfId="0" applyNumberFormat="1" applyFill="1" applyBorder="1" applyAlignment="1">
      <alignment horizontal="center"/>
    </xf>
    <xf numFmtId="0" fontId="5" fillId="0" borderId="16" xfId="0" applyFont="1" applyBorder="1"/>
    <xf numFmtId="0" fontId="5" fillId="0" borderId="15" xfId="0" applyFont="1" applyBorder="1" applyAlignment="1">
      <alignment horizontal="center" vertical="center"/>
    </xf>
    <xf numFmtId="3" fontId="0" fillId="0" borderId="1" xfId="0" applyNumberFormat="1" applyBorder="1"/>
    <xf numFmtId="0" fontId="3" fillId="3" borderId="0" xfId="0" applyFont="1" applyFill="1" applyAlignment="1">
      <alignment horizontal="center"/>
    </xf>
    <xf numFmtId="49" fontId="0" fillId="0" borderId="0" xfId="0" applyNumberFormat="1" applyAlignment="1">
      <alignment horizontal="center"/>
    </xf>
    <xf numFmtId="1" fontId="0" fillId="0" borderId="0" xfId="0" applyNumberFormat="1"/>
    <xf numFmtId="0" fontId="0" fillId="4" borderId="0" xfId="0" applyFill="1" applyAlignment="1">
      <alignment horizontal="center"/>
    </xf>
    <xf numFmtId="0" fontId="4" fillId="0" borderId="0" xfId="0" applyFont="1"/>
    <xf numFmtId="1" fontId="0" fillId="4" borderId="0" xfId="0" applyNumberFormat="1" applyFill="1"/>
    <xf numFmtId="164" fontId="0" fillId="0" borderId="0" xfId="0" applyNumberFormat="1"/>
    <xf numFmtId="0" fontId="9" fillId="0" borderId="0" xfId="0" applyFont="1"/>
    <xf numFmtId="0" fontId="0" fillId="5" borderId="0" xfId="0" applyFill="1" applyAlignment="1">
      <alignment horizontal="center"/>
    </xf>
    <xf numFmtId="1" fontId="0" fillId="5" borderId="0" xfId="0" applyNumberFormat="1" applyFill="1"/>
    <xf numFmtId="0" fontId="12" fillId="0" borderId="1" xfId="0" applyFont="1" applyBorder="1"/>
    <xf numFmtId="0" fontId="14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26" xfId="0" applyBorder="1"/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" fontId="2" fillId="5" borderId="0" xfId="0" applyNumberFormat="1" applyFont="1" applyFill="1"/>
    <xf numFmtId="49" fontId="2" fillId="0" borderId="0" xfId="0" applyNumberFormat="1" applyFont="1" applyAlignment="1">
      <alignment horizontal="center"/>
    </xf>
    <xf numFmtId="0" fontId="2" fillId="0" borderId="0" xfId="0" applyFont="1"/>
    <xf numFmtId="0" fontId="3" fillId="0" borderId="7" xfId="0" applyFont="1" applyBorder="1" applyAlignment="1">
      <alignment horizontal="center"/>
    </xf>
    <xf numFmtId="49" fontId="0" fillId="0" borderId="1" xfId="0" applyNumberFormat="1" applyBorder="1" applyAlignment="1">
      <alignment horizontal="left"/>
    </xf>
    <xf numFmtId="0" fontId="2" fillId="4" borderId="1" xfId="0" applyFont="1" applyFill="1" applyBorder="1"/>
    <xf numFmtId="0" fontId="5" fillId="0" borderId="25" xfId="0" applyFont="1" applyBorder="1" applyAlignment="1">
      <alignment horizontal="left"/>
    </xf>
    <xf numFmtId="0" fontId="5" fillId="0" borderId="25" xfId="0" applyFont="1" applyBorder="1"/>
    <xf numFmtId="0" fontId="5" fillId="0" borderId="25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16" fillId="0" borderId="1" xfId="0" applyFont="1" applyBorder="1"/>
    <xf numFmtId="0" fontId="6" fillId="4" borderId="16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2" fillId="0" borderId="18" xfId="0" applyFont="1" applyBorder="1"/>
    <xf numFmtId="0" fontId="2" fillId="0" borderId="18" xfId="0" applyFont="1" applyBorder="1" applyAlignment="1">
      <alignment horizontal="center"/>
    </xf>
    <xf numFmtId="0" fontId="0" fillId="4" borderId="16" xfId="0" applyFill="1" applyBorder="1"/>
    <xf numFmtId="0" fontId="2" fillId="4" borderId="16" xfId="0" applyFont="1" applyFill="1" applyBorder="1"/>
    <xf numFmtId="0" fontId="0" fillId="4" borderId="16" xfId="0" applyFill="1" applyBorder="1" applyAlignment="1">
      <alignment vertical="center"/>
    </xf>
    <xf numFmtId="0" fontId="0" fillId="4" borderId="19" xfId="0" applyFill="1" applyBorder="1" applyAlignment="1">
      <alignment vertical="center"/>
    </xf>
    <xf numFmtId="0" fontId="0" fillId="4" borderId="19" xfId="0" applyFill="1" applyBorder="1"/>
    <xf numFmtId="2" fontId="2" fillId="0" borderId="0" xfId="0" applyNumberFormat="1" applyFont="1"/>
    <xf numFmtId="0" fontId="2" fillId="0" borderId="16" xfId="0" applyFont="1" applyBorder="1"/>
    <xf numFmtId="0" fontId="17" fillId="0" borderId="0" xfId="0" applyFont="1"/>
    <xf numFmtId="0" fontId="0" fillId="2" borderId="0" xfId="0" applyFill="1" applyAlignment="1">
      <alignment horizontal="center"/>
    </xf>
    <xf numFmtId="2" fontId="17" fillId="0" borderId="0" xfId="0" applyNumberFormat="1" applyFont="1"/>
    <xf numFmtId="0" fontId="0" fillId="0" borderId="19" xfId="0" applyBorder="1" applyAlignment="1">
      <alignment vertical="center"/>
    </xf>
    <xf numFmtId="0" fontId="6" fillId="6" borderId="15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16" xfId="0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1" fillId="6" borderId="15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11" fillId="6" borderId="16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6" borderId="2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23" xfId="0" applyFont="1" applyFill="1" applyBorder="1" applyAlignment="1">
      <alignment horizontal="center"/>
    </xf>
    <xf numFmtId="0" fontId="12" fillId="0" borderId="20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21" xfId="0" applyFont="1" applyBorder="1" applyAlignment="1">
      <alignment horizontal="left"/>
    </xf>
    <xf numFmtId="0" fontId="3" fillId="6" borderId="20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7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7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7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54</xdr:row>
      <xdr:rowOff>152400</xdr:rowOff>
    </xdr:from>
    <xdr:to>
      <xdr:col>1</xdr:col>
      <xdr:colOff>1333500</xdr:colOff>
      <xdr:row>56</xdr:row>
      <xdr:rowOff>56408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902E08-39DA-4D9F-8721-DE735963F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10525125"/>
          <a:ext cx="1304925" cy="3002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133483</xdr:colOff>
      <xdr:row>3</xdr:row>
      <xdr:rowOff>133349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BB82812-B425-402F-83FC-0B8699EDC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0"/>
          <a:ext cx="1468888" cy="7524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129540</xdr:colOff>
      <xdr:row>3</xdr:row>
      <xdr:rowOff>169202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7A17934-3734-4B6A-8C3C-F5A43CA2D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0"/>
          <a:ext cx="1524000" cy="78070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1314450</xdr:colOff>
      <xdr:row>98</xdr:row>
      <xdr:rowOff>130703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B152352-06D7-4598-8915-71489E7F4F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14678025"/>
          <a:ext cx="1301115" cy="30024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91440</xdr:colOff>
      <xdr:row>3</xdr:row>
      <xdr:rowOff>175151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146691A-396F-4483-818E-DDD7D437D2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0"/>
          <a:ext cx="1543050" cy="79046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55</xdr:row>
      <xdr:rowOff>0</xdr:rowOff>
    </xdr:from>
    <xdr:to>
      <xdr:col>1</xdr:col>
      <xdr:colOff>1310640</xdr:colOff>
      <xdr:row>56</xdr:row>
      <xdr:rowOff>94508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4693EC1-93E8-4BD7-A794-059B03C63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11134725"/>
          <a:ext cx="1304925" cy="3002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207645</xdr:colOff>
      <xdr:row>3</xdr:row>
      <xdr:rowOff>174081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D6A043E-550D-43D5-B019-1131035E6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0"/>
          <a:ext cx="1533525" cy="78558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133350</xdr:colOff>
      <xdr:row>3</xdr:row>
      <xdr:rowOff>173012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786CD09-840F-42A5-81E8-40383988A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" y="0"/>
          <a:ext cx="1562100" cy="7635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1310640</xdr:colOff>
      <xdr:row>64</xdr:row>
      <xdr:rowOff>134513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0BB6FEF-2C81-45F9-B549-EFE18CF23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" y="17548860"/>
          <a:ext cx="1314450" cy="31358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133350</xdr:colOff>
      <xdr:row>3</xdr:row>
      <xdr:rowOff>173012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87D2EF2-E63C-4F57-9C9A-178AB31BC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0"/>
          <a:ext cx="1562100" cy="7635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1310640</xdr:colOff>
      <xdr:row>73</xdr:row>
      <xdr:rowOff>134513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1384960-FAAB-46DA-9937-3C31EBE5F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11487150"/>
          <a:ext cx="1310640" cy="3154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52</xdr:row>
      <xdr:rowOff>152400</xdr:rowOff>
    </xdr:from>
    <xdr:to>
      <xdr:col>1</xdr:col>
      <xdr:colOff>1333500</xdr:colOff>
      <xdr:row>54</xdr:row>
      <xdr:rowOff>60218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5FA029C-90A6-4335-B311-BF08CB060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" y="9738360"/>
          <a:ext cx="1304925" cy="28500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129673</xdr:colOff>
      <xdr:row>3</xdr:row>
      <xdr:rowOff>137159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F710661-19AD-44D7-AAA5-2FAC811CF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" y="0"/>
          <a:ext cx="1505083" cy="7277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53</xdr:row>
      <xdr:rowOff>0</xdr:rowOff>
    </xdr:from>
    <xdr:to>
      <xdr:col>1</xdr:col>
      <xdr:colOff>1310640</xdr:colOff>
      <xdr:row>54</xdr:row>
      <xdr:rowOff>94508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142DC94-CCA4-45E7-8D4A-3CEB18E97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10753725"/>
          <a:ext cx="1304925" cy="3002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207645</xdr:colOff>
      <xdr:row>3</xdr:row>
      <xdr:rowOff>174081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3F6E879-6FD6-41EC-A76F-25C77566F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0"/>
          <a:ext cx="1533525" cy="7855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133350</xdr:colOff>
      <xdr:row>3</xdr:row>
      <xdr:rowOff>172410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2BCB216-59BC-4386-9D76-6CF68000A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0"/>
          <a:ext cx="1552575" cy="7953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190500</xdr:colOff>
      <xdr:row>3</xdr:row>
      <xdr:rowOff>175151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701B5D1-F7B0-43E9-80AD-DD0B06C26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0"/>
          <a:ext cx="1543050" cy="79046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54</xdr:row>
      <xdr:rowOff>9525</xdr:rowOff>
    </xdr:from>
    <xdr:to>
      <xdr:col>1</xdr:col>
      <xdr:colOff>1312545</xdr:colOff>
      <xdr:row>55</xdr:row>
      <xdr:rowOff>134513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4AD2BB5-0594-4E0D-85DB-65E8EDC10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10582275"/>
          <a:ext cx="1304925" cy="3002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133350</xdr:colOff>
      <xdr:row>3</xdr:row>
      <xdr:rowOff>151823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3F38E67-5AB5-46EA-BDBA-157695E6E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0"/>
          <a:ext cx="1504950" cy="77094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55</xdr:row>
      <xdr:rowOff>76200</xdr:rowOff>
    </xdr:from>
    <xdr:to>
      <xdr:col>1</xdr:col>
      <xdr:colOff>1314450</xdr:colOff>
      <xdr:row>57</xdr:row>
      <xdr:rowOff>3068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BBF537B-E0BB-477E-955E-B9160CB86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10639425"/>
          <a:ext cx="1304925" cy="3002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228600</xdr:colOff>
      <xdr:row>3</xdr:row>
      <xdr:rowOff>175151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F212727-659F-476B-A45A-692B59F6B8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0"/>
          <a:ext cx="1543050" cy="79046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54</xdr:row>
      <xdr:rowOff>47625</xdr:rowOff>
    </xdr:from>
    <xdr:to>
      <xdr:col>1</xdr:col>
      <xdr:colOff>1295400</xdr:colOff>
      <xdr:row>55</xdr:row>
      <xdr:rowOff>161183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EED9E33-3DF9-45A3-BE70-528C9659B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10420350"/>
          <a:ext cx="1304925" cy="3002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139065</xdr:colOff>
      <xdr:row>3</xdr:row>
      <xdr:rowOff>168600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9646314-51E7-4F86-84BB-1289A065E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0"/>
          <a:ext cx="1552575" cy="7953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57</xdr:row>
      <xdr:rowOff>0</xdr:rowOff>
    </xdr:from>
    <xdr:to>
      <xdr:col>1</xdr:col>
      <xdr:colOff>1310640</xdr:colOff>
      <xdr:row>58</xdr:row>
      <xdr:rowOff>94508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3705906-FAE8-4148-8381-B8FD5535E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11134725"/>
          <a:ext cx="1304925" cy="3002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129540</xdr:colOff>
      <xdr:row>3</xdr:row>
      <xdr:rowOff>171341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C9B5BB1-A6F9-4D37-8716-326011CBF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0"/>
          <a:ext cx="1543050" cy="7904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WhiteSpace="0" zoomScaleNormal="100" workbookViewId="0">
      <selection activeCell="I7" sqref="I7"/>
    </sheetView>
  </sheetViews>
  <sheetFormatPr baseColWidth="10" defaultRowHeight="15" x14ac:dyDescent="0.25"/>
  <cols>
    <col min="1" max="1" width="5.28515625" customWidth="1"/>
    <col min="2" max="2" width="20.140625" customWidth="1"/>
    <col min="4" max="4" width="14.140625" customWidth="1"/>
    <col min="5" max="5" width="10" customWidth="1"/>
    <col min="6" max="6" width="26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634</v>
      </c>
      <c r="D6" s="10"/>
      <c r="E6" s="10"/>
      <c r="F6" s="55" t="s">
        <v>108</v>
      </c>
      <c r="G6" s="56">
        <v>45772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43</v>
      </c>
      <c r="E9" t="s">
        <v>5</v>
      </c>
      <c r="F9" t="s">
        <v>574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44</v>
      </c>
      <c r="G11" s="14"/>
    </row>
    <row r="12" spans="1:7" x14ac:dyDescent="0.25">
      <c r="A12" s="12"/>
      <c r="C12" s="13" t="s">
        <v>521</v>
      </c>
      <c r="D12" s="39">
        <f>2*693</f>
        <v>1386</v>
      </c>
      <c r="E12" t="s">
        <v>15</v>
      </c>
      <c r="G12" s="14"/>
    </row>
    <row r="13" spans="1:7" x14ac:dyDescent="0.25">
      <c r="A13" s="12"/>
      <c r="C13" s="13" t="s">
        <v>26</v>
      </c>
      <c r="D13" s="39">
        <f>2*640</f>
        <v>1280</v>
      </c>
      <c r="E13" t="s">
        <v>15</v>
      </c>
      <c r="G13" s="14"/>
    </row>
    <row r="14" spans="1:7" ht="15.75" thickBot="1" x14ac:dyDescent="0.3">
      <c r="A14" s="16"/>
      <c r="B14" s="17"/>
      <c r="C14" s="18" t="s">
        <v>556</v>
      </c>
      <c r="D14" s="80" t="s">
        <v>557</v>
      </c>
      <c r="E14" s="17" t="s">
        <v>558</v>
      </c>
      <c r="F14" s="17"/>
      <c r="G14" s="19"/>
    </row>
    <row r="15" spans="1:7" x14ac:dyDescent="0.25">
      <c r="C15" s="13"/>
    </row>
    <row r="16" spans="1:7" ht="15.75" thickBot="1" x14ac:dyDescent="0.3"/>
    <row r="17" spans="1:7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</row>
    <row r="18" spans="1:7" x14ac:dyDescent="0.25">
      <c r="A18" s="106" t="s">
        <v>33</v>
      </c>
      <c r="B18" s="107"/>
      <c r="C18" s="107"/>
      <c r="D18" s="107"/>
      <c r="E18" s="107"/>
      <c r="F18" s="107"/>
      <c r="G18" s="108"/>
    </row>
    <row r="19" spans="1:7" x14ac:dyDescent="0.25">
      <c r="A19" s="74">
        <v>1</v>
      </c>
      <c r="B19" s="38" t="s">
        <v>34</v>
      </c>
      <c r="C19" s="37" t="s">
        <v>36</v>
      </c>
      <c r="D19" s="37" t="s">
        <v>516</v>
      </c>
      <c r="E19" s="72">
        <v>2022</v>
      </c>
      <c r="F19" s="37" t="s">
        <v>515</v>
      </c>
      <c r="G19" s="24"/>
    </row>
    <row r="20" spans="1:7" x14ac:dyDescent="0.25">
      <c r="A20" s="74">
        <v>1</v>
      </c>
      <c r="B20" s="38" t="s">
        <v>35</v>
      </c>
      <c r="C20" s="37" t="s">
        <v>36</v>
      </c>
      <c r="D20" s="37" t="s">
        <v>516</v>
      </c>
      <c r="E20" s="72">
        <v>2022</v>
      </c>
      <c r="F20" s="37" t="s">
        <v>515</v>
      </c>
      <c r="G20" s="24"/>
    </row>
    <row r="21" spans="1:7" x14ac:dyDescent="0.25">
      <c r="A21" s="74">
        <v>1</v>
      </c>
      <c r="B21" s="38" t="s">
        <v>522</v>
      </c>
      <c r="C21" s="37" t="s">
        <v>517</v>
      </c>
      <c r="D21" s="37" t="s">
        <v>518</v>
      </c>
      <c r="E21" s="72">
        <v>2022</v>
      </c>
      <c r="F21" s="37" t="s">
        <v>519</v>
      </c>
      <c r="G21" s="24"/>
    </row>
    <row r="22" spans="1:7" x14ac:dyDescent="0.25">
      <c r="A22" s="74">
        <v>1</v>
      </c>
      <c r="B22" s="38" t="s">
        <v>523</v>
      </c>
      <c r="C22" s="37" t="s">
        <v>517</v>
      </c>
      <c r="D22" s="37" t="s">
        <v>518</v>
      </c>
      <c r="E22" s="72">
        <v>2022</v>
      </c>
      <c r="F22" s="37" t="s">
        <v>519</v>
      </c>
      <c r="G22" s="24"/>
    </row>
    <row r="23" spans="1:7" x14ac:dyDescent="0.25">
      <c r="A23" s="74">
        <v>1</v>
      </c>
      <c r="B23" s="38" t="s">
        <v>524</v>
      </c>
      <c r="C23" s="37" t="s">
        <v>37</v>
      </c>
      <c r="D23" s="37" t="s">
        <v>525</v>
      </c>
      <c r="E23" s="72">
        <v>2022</v>
      </c>
      <c r="F23" s="37" t="s">
        <v>538</v>
      </c>
      <c r="G23" s="24"/>
    </row>
    <row r="24" spans="1:7" x14ac:dyDescent="0.25">
      <c r="A24" s="74">
        <v>1</v>
      </c>
      <c r="B24" s="38" t="s">
        <v>526</v>
      </c>
      <c r="C24" s="37" t="s">
        <v>37</v>
      </c>
      <c r="D24" s="37" t="s">
        <v>525</v>
      </c>
      <c r="E24" s="72">
        <v>2022</v>
      </c>
      <c r="F24" s="37" t="s">
        <v>539</v>
      </c>
      <c r="G24" s="24"/>
    </row>
    <row r="25" spans="1:7" x14ac:dyDescent="0.25">
      <c r="A25" s="74">
        <v>2</v>
      </c>
      <c r="B25" s="38" t="s">
        <v>53</v>
      </c>
      <c r="C25" s="37" t="s">
        <v>529</v>
      </c>
      <c r="D25" s="37" t="s">
        <v>530</v>
      </c>
      <c r="E25" s="72">
        <v>2025</v>
      </c>
      <c r="F25" s="37" t="s">
        <v>550</v>
      </c>
      <c r="G25" s="24"/>
    </row>
    <row r="26" spans="1:7" x14ac:dyDescent="0.25">
      <c r="A26" s="75">
        <v>2</v>
      </c>
      <c r="B26" s="38" t="s">
        <v>540</v>
      </c>
      <c r="C26" s="37" t="s">
        <v>79</v>
      </c>
      <c r="D26" s="76" t="s">
        <v>542</v>
      </c>
      <c r="E26" s="72">
        <v>2022</v>
      </c>
      <c r="F26" s="37" t="s">
        <v>541</v>
      </c>
      <c r="G26" s="31"/>
    </row>
    <row r="27" spans="1:7" x14ac:dyDescent="0.25">
      <c r="A27" s="75">
        <v>2</v>
      </c>
      <c r="B27" s="38" t="s">
        <v>543</v>
      </c>
      <c r="C27" s="37" t="s">
        <v>79</v>
      </c>
      <c r="D27" s="76" t="s">
        <v>545</v>
      </c>
      <c r="E27" s="72">
        <v>2022</v>
      </c>
      <c r="F27" s="37" t="s">
        <v>544</v>
      </c>
      <c r="G27" s="31"/>
    </row>
    <row r="28" spans="1:7" x14ac:dyDescent="0.25">
      <c r="A28" s="75">
        <v>2</v>
      </c>
      <c r="B28" s="38" t="s">
        <v>543</v>
      </c>
      <c r="C28" s="37" t="s">
        <v>79</v>
      </c>
      <c r="D28" s="76" t="s">
        <v>546</v>
      </c>
      <c r="E28" s="72">
        <v>2022</v>
      </c>
      <c r="F28" s="37" t="s">
        <v>547</v>
      </c>
      <c r="G28" s="31"/>
    </row>
    <row r="29" spans="1:7" x14ac:dyDescent="0.25">
      <c r="A29" s="75">
        <v>2</v>
      </c>
      <c r="B29" s="38" t="s">
        <v>543</v>
      </c>
      <c r="C29" s="37" t="s">
        <v>79</v>
      </c>
      <c r="D29" s="76" t="s">
        <v>545</v>
      </c>
      <c r="E29" s="72">
        <v>2022</v>
      </c>
      <c r="F29" s="37" t="s">
        <v>548</v>
      </c>
      <c r="G29" s="24"/>
    </row>
    <row r="30" spans="1:7" x14ac:dyDescent="0.25">
      <c r="A30" s="74">
        <v>2</v>
      </c>
      <c r="B30" s="38" t="s">
        <v>531</v>
      </c>
      <c r="C30" s="38" t="s">
        <v>533</v>
      </c>
      <c r="D30" s="38" t="s">
        <v>532</v>
      </c>
      <c r="E30" s="72">
        <v>2022</v>
      </c>
      <c r="F30" s="37" t="s">
        <v>534</v>
      </c>
      <c r="G30" s="24"/>
    </row>
    <row r="31" spans="1:7" x14ac:dyDescent="0.25">
      <c r="A31" s="74">
        <v>2</v>
      </c>
      <c r="B31" s="38" t="s">
        <v>536</v>
      </c>
      <c r="C31" s="38" t="s">
        <v>533</v>
      </c>
      <c r="D31" s="38" t="s">
        <v>532</v>
      </c>
      <c r="E31" s="72">
        <v>2022</v>
      </c>
      <c r="F31" s="37" t="s">
        <v>535</v>
      </c>
      <c r="G31" s="24"/>
    </row>
    <row r="32" spans="1:7" x14ac:dyDescent="0.25">
      <c r="A32" s="106" t="s">
        <v>38</v>
      </c>
      <c r="B32" s="107"/>
      <c r="C32" s="107"/>
      <c r="D32" s="107"/>
      <c r="E32" s="107"/>
      <c r="F32" s="107"/>
      <c r="G32" s="108"/>
    </row>
    <row r="33" spans="1:7" x14ac:dyDescent="0.25">
      <c r="A33" s="74">
        <v>3</v>
      </c>
      <c r="B33" s="38" t="s">
        <v>527</v>
      </c>
      <c r="C33" s="37" t="s">
        <v>37</v>
      </c>
      <c r="D33" s="37" t="s">
        <v>528</v>
      </c>
      <c r="E33" s="72">
        <v>2022</v>
      </c>
      <c r="F33" s="37" t="s">
        <v>537</v>
      </c>
      <c r="G33" s="24"/>
    </row>
    <row r="34" spans="1:7" x14ac:dyDescent="0.25">
      <c r="A34" s="74">
        <v>1</v>
      </c>
      <c r="B34" s="38" t="s">
        <v>53</v>
      </c>
      <c r="C34" s="37" t="s">
        <v>529</v>
      </c>
      <c r="D34" s="37" t="s">
        <v>549</v>
      </c>
      <c r="E34" s="72">
        <v>2022</v>
      </c>
      <c r="F34" s="37" t="s">
        <v>551</v>
      </c>
      <c r="G34" s="24"/>
    </row>
    <row r="35" spans="1:7" x14ac:dyDescent="0.25">
      <c r="A35" s="74">
        <v>1</v>
      </c>
      <c r="B35" s="38" t="s">
        <v>552</v>
      </c>
      <c r="C35" s="37" t="s">
        <v>553</v>
      </c>
      <c r="D35" s="37" t="s">
        <v>554</v>
      </c>
      <c r="E35" s="72">
        <v>2022</v>
      </c>
      <c r="F35" s="37" t="s">
        <v>555</v>
      </c>
      <c r="G35" s="24"/>
    </row>
    <row r="36" spans="1:7" x14ac:dyDescent="0.25">
      <c r="A36" s="74">
        <v>1</v>
      </c>
      <c r="B36" s="38" t="s">
        <v>559</v>
      </c>
      <c r="C36" s="38" t="s">
        <v>79</v>
      </c>
      <c r="D36" s="86" t="s">
        <v>561</v>
      </c>
      <c r="E36" s="72"/>
      <c r="F36" s="37" t="s">
        <v>560</v>
      </c>
      <c r="G36" s="24"/>
    </row>
    <row r="37" spans="1:7" x14ac:dyDescent="0.25">
      <c r="A37" s="74">
        <v>1</v>
      </c>
      <c r="B37" s="38" t="s">
        <v>565</v>
      </c>
      <c r="C37" s="38" t="s">
        <v>191</v>
      </c>
      <c r="D37" s="86" t="s">
        <v>566</v>
      </c>
      <c r="E37" s="72">
        <v>2022</v>
      </c>
      <c r="F37" s="37" t="s">
        <v>567</v>
      </c>
      <c r="G37" s="24"/>
    </row>
    <row r="38" spans="1:7" x14ac:dyDescent="0.25">
      <c r="A38" s="74">
        <v>1</v>
      </c>
      <c r="B38" s="38" t="s">
        <v>41</v>
      </c>
      <c r="C38" s="38" t="s">
        <v>308</v>
      </c>
      <c r="D38" s="86" t="s">
        <v>569</v>
      </c>
      <c r="E38" s="72">
        <v>2022</v>
      </c>
      <c r="F38" s="37" t="s">
        <v>568</v>
      </c>
      <c r="G38" s="35"/>
    </row>
    <row r="39" spans="1:7" x14ac:dyDescent="0.25">
      <c r="A39" s="74">
        <v>1</v>
      </c>
      <c r="B39" s="38" t="s">
        <v>570</v>
      </c>
      <c r="C39" s="37" t="s">
        <v>571</v>
      </c>
      <c r="D39" s="37" t="s">
        <v>573</v>
      </c>
      <c r="E39" s="72">
        <v>2022</v>
      </c>
      <c r="F39" s="37" t="s">
        <v>572</v>
      </c>
      <c r="G39" s="24"/>
    </row>
    <row r="40" spans="1:7" x14ac:dyDescent="0.25">
      <c r="A40" s="74">
        <v>1</v>
      </c>
      <c r="B40" s="38" t="s">
        <v>14</v>
      </c>
      <c r="C40" s="72" t="s">
        <v>23</v>
      </c>
      <c r="D40" s="72" t="s">
        <v>24</v>
      </c>
      <c r="E40" s="72"/>
      <c r="F40" s="37" t="s">
        <v>54</v>
      </c>
      <c r="G40" s="24"/>
    </row>
    <row r="41" spans="1:7" x14ac:dyDescent="0.25">
      <c r="A41" s="23"/>
      <c r="B41" s="36"/>
      <c r="C41" s="30"/>
      <c r="D41" s="2"/>
      <c r="E41" s="30"/>
      <c r="F41" s="2"/>
      <c r="G41" s="35"/>
    </row>
    <row r="42" spans="1:7" x14ac:dyDescent="0.25">
      <c r="A42" s="23"/>
      <c r="B42" s="36"/>
      <c r="C42" s="30"/>
      <c r="D42" s="30"/>
      <c r="E42" s="30"/>
      <c r="F42" s="2"/>
      <c r="G42" s="24"/>
    </row>
    <row r="43" spans="1:7" x14ac:dyDescent="0.25">
      <c r="A43" s="23"/>
      <c r="B43" s="36"/>
      <c r="C43" s="30"/>
      <c r="D43" s="2"/>
      <c r="E43" s="2"/>
      <c r="F43" s="2"/>
      <c r="G43" s="24"/>
    </row>
    <row r="44" spans="1:7" x14ac:dyDescent="0.25">
      <c r="A44" s="23"/>
      <c r="B44" s="36"/>
      <c r="C44" s="30"/>
      <c r="D44" s="2"/>
      <c r="E44" s="2"/>
      <c r="F44" s="2"/>
      <c r="G44" s="24"/>
    </row>
    <row r="45" spans="1:7" x14ac:dyDescent="0.25">
      <c r="A45" s="106"/>
      <c r="B45" s="107"/>
      <c r="C45" s="107"/>
      <c r="D45" s="107"/>
      <c r="E45" s="107"/>
      <c r="F45" s="107"/>
      <c r="G45" s="108"/>
    </row>
    <row r="46" spans="1:7" x14ac:dyDescent="0.25">
      <c r="A46" s="23"/>
      <c r="B46" s="36"/>
      <c r="C46" s="2"/>
      <c r="D46" s="71"/>
      <c r="E46" s="30"/>
      <c r="F46" s="2"/>
      <c r="G46" s="24"/>
    </row>
    <row r="47" spans="1:7" x14ac:dyDescent="0.25">
      <c r="A47" s="23"/>
      <c r="B47" s="30"/>
      <c r="C47" s="2"/>
      <c r="D47" s="2"/>
      <c r="E47" s="30"/>
      <c r="F47" s="2"/>
      <c r="G47" s="24"/>
    </row>
    <row r="48" spans="1:7" x14ac:dyDescent="0.25">
      <c r="A48" s="23"/>
      <c r="B48" s="36"/>
      <c r="C48" s="30"/>
      <c r="D48" s="2"/>
      <c r="E48" s="2"/>
      <c r="F48" s="2"/>
      <c r="G48" s="24"/>
    </row>
    <row r="49" spans="1:7" x14ac:dyDescent="0.25">
      <c r="A49" s="23"/>
      <c r="B49" s="36"/>
      <c r="C49" s="30"/>
      <c r="D49" s="2"/>
      <c r="E49" s="2"/>
      <c r="F49" s="2"/>
      <c r="G49" s="24"/>
    </row>
    <row r="50" spans="1:7" x14ac:dyDescent="0.25">
      <c r="A50" s="23"/>
      <c r="B50" s="30"/>
      <c r="C50" s="2"/>
      <c r="D50" s="2"/>
      <c r="E50" s="30"/>
      <c r="F50" s="2"/>
      <c r="G50" s="24"/>
    </row>
    <row r="51" spans="1:7" x14ac:dyDescent="0.25">
      <c r="A51" s="23"/>
      <c r="B51" s="30"/>
      <c r="C51" s="2"/>
      <c r="D51" s="2"/>
      <c r="E51" s="30"/>
      <c r="F51" s="2"/>
      <c r="G51" s="24"/>
    </row>
    <row r="52" spans="1:7" ht="15.75" thickBot="1" x14ac:dyDescent="0.3">
      <c r="A52" s="26"/>
      <c r="B52" s="27"/>
      <c r="C52" s="27"/>
      <c r="D52" s="27"/>
      <c r="E52" s="27"/>
      <c r="F52" s="28"/>
      <c r="G52" s="32"/>
    </row>
  </sheetData>
  <mergeCells count="3">
    <mergeCell ref="A18:G18"/>
    <mergeCell ref="A32:G32"/>
    <mergeCell ref="A45:G4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67"/>
  <sheetViews>
    <sheetView showWhiteSpace="0" zoomScaleNormal="100" workbookViewId="0">
      <selection activeCell="O21" sqref="O21"/>
    </sheetView>
  </sheetViews>
  <sheetFormatPr baseColWidth="10" defaultRowHeight="15" x14ac:dyDescent="0.25"/>
  <cols>
    <col min="1" max="1" width="6" customWidth="1"/>
    <col min="2" max="2" width="20.85546875" customWidth="1"/>
    <col min="4" max="4" width="13" customWidth="1"/>
    <col min="6" max="6" width="26.7109375" customWidth="1"/>
    <col min="7" max="7" width="10.5703125" customWidth="1"/>
  </cols>
  <sheetData>
    <row r="1" spans="1:14" ht="18.75" x14ac:dyDescent="0.3">
      <c r="F1" s="29" t="s">
        <v>762</v>
      </c>
    </row>
    <row r="4" spans="1:14" ht="15.75" thickBot="1" x14ac:dyDescent="0.3"/>
    <row r="5" spans="1:14" x14ac:dyDescent="0.25">
      <c r="A5" s="5"/>
      <c r="B5" s="6"/>
      <c r="C5" s="6"/>
      <c r="D5" s="6"/>
      <c r="E5" s="6"/>
      <c r="F5" s="6"/>
      <c r="G5" s="7"/>
    </row>
    <row r="6" spans="1:14" x14ac:dyDescent="0.25">
      <c r="A6" s="8"/>
      <c r="B6" s="9" t="s">
        <v>27</v>
      </c>
      <c r="C6" s="10" t="s">
        <v>244</v>
      </c>
      <c r="D6" s="10"/>
      <c r="E6" s="10"/>
      <c r="F6" s="55" t="s">
        <v>108</v>
      </c>
      <c r="G6" s="56">
        <v>45789</v>
      </c>
    </row>
    <row r="7" spans="1:14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14" x14ac:dyDescent="0.25">
      <c r="A8" s="8"/>
      <c r="B8" s="10"/>
      <c r="C8" s="10" t="s">
        <v>29</v>
      </c>
      <c r="D8" s="10"/>
      <c r="E8" s="10"/>
      <c r="F8" s="10"/>
      <c r="G8" s="11"/>
    </row>
    <row r="9" spans="1:14" x14ac:dyDescent="0.25">
      <c r="A9" s="12"/>
      <c r="C9" s="13" t="s">
        <v>4</v>
      </c>
      <c r="E9" t="s">
        <v>5</v>
      </c>
      <c r="G9" s="14"/>
    </row>
    <row r="10" spans="1:14" x14ac:dyDescent="0.25">
      <c r="A10" s="12"/>
      <c r="C10" s="13" t="s">
        <v>6</v>
      </c>
      <c r="D10" s="15" t="s">
        <v>7</v>
      </c>
      <c r="G10" s="14"/>
    </row>
    <row r="11" spans="1:14" x14ac:dyDescent="0.25">
      <c r="A11" s="12"/>
      <c r="C11" s="13" t="s">
        <v>8</v>
      </c>
      <c r="D11" t="s">
        <v>119</v>
      </c>
      <c r="G11" s="14"/>
    </row>
    <row r="12" spans="1:14" x14ac:dyDescent="0.25">
      <c r="A12" s="12"/>
      <c r="C12" s="13" t="s">
        <v>25</v>
      </c>
      <c r="D12" s="62">
        <f>L65</f>
        <v>640.39840000000004</v>
      </c>
      <c r="E12" t="s">
        <v>15</v>
      </c>
      <c r="G12" s="14"/>
    </row>
    <row r="13" spans="1:14" x14ac:dyDescent="0.25">
      <c r="A13" s="12"/>
      <c r="C13" s="13" t="s">
        <v>26</v>
      </c>
      <c r="D13" s="62">
        <f>H65+(444-369)</f>
        <v>75</v>
      </c>
      <c r="E13" t="s">
        <v>15</v>
      </c>
      <c r="G13" s="14"/>
    </row>
    <row r="14" spans="1:14" ht="15.75" thickBot="1" x14ac:dyDescent="0.3">
      <c r="A14" s="16"/>
      <c r="B14" s="17"/>
      <c r="C14" s="18"/>
      <c r="D14" s="17"/>
      <c r="E14" s="17"/>
      <c r="F14" s="17"/>
      <c r="G14" s="19"/>
    </row>
    <row r="15" spans="1:14" ht="15.75" thickBot="1" x14ac:dyDescent="0.3"/>
    <row r="16" spans="1:14" x14ac:dyDescent="0.25">
      <c r="A16" s="20" t="s">
        <v>9</v>
      </c>
      <c r="B16" s="21" t="s">
        <v>10</v>
      </c>
      <c r="C16" s="21" t="s">
        <v>0</v>
      </c>
      <c r="D16" s="21" t="s">
        <v>1</v>
      </c>
      <c r="E16" s="21" t="s">
        <v>11</v>
      </c>
      <c r="F16" s="21" t="s">
        <v>12</v>
      </c>
      <c r="G16" s="22" t="s">
        <v>2</v>
      </c>
      <c r="L16" s="68" t="s">
        <v>327</v>
      </c>
      <c r="M16" s="60" t="s">
        <v>307</v>
      </c>
      <c r="N16" s="60" t="s">
        <v>346</v>
      </c>
    </row>
    <row r="17" spans="1:14" x14ac:dyDescent="0.25">
      <c r="A17" s="127" t="s">
        <v>379</v>
      </c>
      <c r="B17" s="128"/>
      <c r="C17" s="128"/>
      <c r="D17" s="128"/>
      <c r="E17" s="128"/>
      <c r="F17" s="128"/>
      <c r="G17" s="129"/>
    </row>
    <row r="18" spans="1:14" x14ac:dyDescent="0.25">
      <c r="A18" s="112" t="s">
        <v>385</v>
      </c>
      <c r="B18" s="113"/>
      <c r="C18" s="113"/>
      <c r="D18" s="113"/>
      <c r="E18" s="113"/>
      <c r="F18" s="113"/>
      <c r="G18" s="114"/>
    </row>
    <row r="19" spans="1:14" x14ac:dyDescent="0.25">
      <c r="A19" s="23">
        <v>2</v>
      </c>
      <c r="B19" s="36" t="s">
        <v>39</v>
      </c>
      <c r="C19" s="2" t="s">
        <v>52</v>
      </c>
      <c r="D19" s="2" t="s">
        <v>217</v>
      </c>
      <c r="E19" s="30">
        <v>2005</v>
      </c>
      <c r="F19" s="2" t="s">
        <v>690</v>
      </c>
      <c r="G19" s="95"/>
    </row>
    <row r="20" spans="1:14" x14ac:dyDescent="0.25">
      <c r="A20" s="23">
        <v>1</v>
      </c>
      <c r="B20" s="36" t="s">
        <v>691</v>
      </c>
      <c r="C20" s="2" t="s">
        <v>215</v>
      </c>
      <c r="D20" s="2" t="s">
        <v>216</v>
      </c>
      <c r="E20" s="30">
        <v>2005</v>
      </c>
      <c r="F20" s="2"/>
      <c r="G20" s="95"/>
    </row>
    <row r="21" spans="1:14" x14ac:dyDescent="0.25">
      <c r="A21" s="74">
        <v>1</v>
      </c>
      <c r="B21" s="38" t="s">
        <v>581</v>
      </c>
      <c r="C21" s="37" t="s">
        <v>79</v>
      </c>
      <c r="D21" s="37" t="s">
        <v>692</v>
      </c>
      <c r="E21" s="72">
        <v>2024</v>
      </c>
      <c r="F21" s="37"/>
      <c r="G21" s="96"/>
    </row>
    <row r="22" spans="1:14" x14ac:dyDescent="0.25">
      <c r="A22" s="74">
        <v>2</v>
      </c>
      <c r="B22" s="38" t="s">
        <v>13</v>
      </c>
      <c r="C22" s="37" t="s">
        <v>529</v>
      </c>
      <c r="D22" s="37" t="s">
        <v>693</v>
      </c>
      <c r="E22" s="72">
        <v>2024</v>
      </c>
      <c r="F22" s="37"/>
      <c r="G22" s="96"/>
    </row>
    <row r="23" spans="1:14" x14ac:dyDescent="0.25">
      <c r="A23" s="74">
        <v>2</v>
      </c>
      <c r="B23" s="38" t="s">
        <v>575</v>
      </c>
      <c r="C23" s="37" t="s">
        <v>52</v>
      </c>
      <c r="D23" s="37" t="s">
        <v>695</v>
      </c>
      <c r="E23" s="72">
        <v>2024</v>
      </c>
      <c r="F23" s="37" t="s">
        <v>694</v>
      </c>
      <c r="G23" s="95"/>
    </row>
    <row r="24" spans="1:14" x14ac:dyDescent="0.25">
      <c r="A24" s="23">
        <v>1</v>
      </c>
      <c r="B24" s="36" t="s">
        <v>691</v>
      </c>
      <c r="C24" s="2" t="s">
        <v>215</v>
      </c>
      <c r="D24" s="2" t="s">
        <v>216</v>
      </c>
      <c r="E24" s="30">
        <v>2005</v>
      </c>
      <c r="F24" s="2"/>
      <c r="G24" s="95"/>
    </row>
    <row r="25" spans="1:14" x14ac:dyDescent="0.25">
      <c r="A25" s="74">
        <v>1</v>
      </c>
      <c r="B25" s="38" t="s">
        <v>581</v>
      </c>
      <c r="C25" s="37" t="s">
        <v>79</v>
      </c>
      <c r="D25" s="37" t="s">
        <v>696</v>
      </c>
      <c r="E25" s="72">
        <v>2024</v>
      </c>
      <c r="F25" s="37"/>
      <c r="G25" s="96"/>
    </row>
    <row r="26" spans="1:14" x14ac:dyDescent="0.25">
      <c r="A26" s="74">
        <v>2</v>
      </c>
      <c r="B26" s="38" t="s">
        <v>13</v>
      </c>
      <c r="C26" s="37" t="s">
        <v>529</v>
      </c>
      <c r="D26" s="37" t="s">
        <v>693</v>
      </c>
      <c r="E26" s="72">
        <v>2024</v>
      </c>
      <c r="F26" s="37"/>
      <c r="G26" s="96"/>
    </row>
    <row r="27" spans="1:14" x14ac:dyDescent="0.25">
      <c r="A27" s="23">
        <v>2</v>
      </c>
      <c r="B27" s="36" t="s">
        <v>218</v>
      </c>
      <c r="C27" s="2" t="s">
        <v>219</v>
      </c>
      <c r="D27" s="2" t="s">
        <v>220</v>
      </c>
      <c r="E27" s="30">
        <v>2005</v>
      </c>
      <c r="F27" s="70" t="s">
        <v>387</v>
      </c>
      <c r="G27" s="95"/>
    </row>
    <row r="28" spans="1:14" x14ac:dyDescent="0.25">
      <c r="A28" s="74">
        <v>1</v>
      </c>
      <c r="B28" s="38" t="s">
        <v>697</v>
      </c>
      <c r="C28" s="37"/>
      <c r="D28" s="37"/>
      <c r="E28" s="72">
        <v>2024</v>
      </c>
      <c r="F28" s="70" t="s">
        <v>698</v>
      </c>
      <c r="G28" s="95"/>
    </row>
    <row r="29" spans="1:14" x14ac:dyDescent="0.25">
      <c r="A29" s="23">
        <v>2</v>
      </c>
      <c r="B29" s="36" t="s">
        <v>386</v>
      </c>
      <c r="C29" s="2" t="s">
        <v>225</v>
      </c>
      <c r="D29" s="36">
        <v>5210</v>
      </c>
      <c r="E29" s="30">
        <v>2005</v>
      </c>
      <c r="F29" s="2"/>
      <c r="G29" s="95"/>
      <c r="L29" s="69">
        <f>N29*20*1.163</f>
        <v>30.238</v>
      </c>
      <c r="M29" s="61" t="s">
        <v>377</v>
      </c>
      <c r="N29">
        <v>1.3</v>
      </c>
    </row>
    <row r="30" spans="1:14" ht="15" customHeight="1" x14ac:dyDescent="0.25">
      <c r="A30" s="25">
        <v>1</v>
      </c>
      <c r="B30" s="4" t="s">
        <v>131</v>
      </c>
      <c r="C30" s="46" t="s">
        <v>19</v>
      </c>
      <c r="D30" s="1"/>
      <c r="E30" s="30"/>
      <c r="F30" s="1" t="s">
        <v>96</v>
      </c>
      <c r="G30" s="95"/>
    </row>
    <row r="31" spans="1:14" x14ac:dyDescent="0.25">
      <c r="A31" s="23">
        <v>1</v>
      </c>
      <c r="B31" s="36" t="s">
        <v>14</v>
      </c>
      <c r="C31" s="30" t="s">
        <v>23</v>
      </c>
      <c r="D31" s="30" t="s">
        <v>24</v>
      </c>
      <c r="E31" s="72">
        <v>2023</v>
      </c>
      <c r="F31" s="37" t="s">
        <v>148</v>
      </c>
      <c r="G31" s="90"/>
    </row>
    <row r="32" spans="1:14" x14ac:dyDescent="0.25">
      <c r="A32" s="112" t="s">
        <v>380</v>
      </c>
      <c r="B32" s="113"/>
      <c r="C32" s="113"/>
      <c r="D32" s="113"/>
      <c r="E32" s="113"/>
      <c r="F32" s="113"/>
      <c r="G32" s="114"/>
    </row>
    <row r="33" spans="1:14" x14ac:dyDescent="0.25">
      <c r="A33" s="23">
        <v>13</v>
      </c>
      <c r="B33" s="36" t="s">
        <v>74</v>
      </c>
      <c r="C33" s="2" t="s">
        <v>250</v>
      </c>
      <c r="D33" s="2" t="s">
        <v>251</v>
      </c>
      <c r="E33" s="30"/>
      <c r="F33" s="2" t="s">
        <v>71</v>
      </c>
      <c r="G33" s="24"/>
      <c r="L33" s="69">
        <f t="shared" ref="L33" si="0">N33*20*1.163</f>
        <v>16.282</v>
      </c>
      <c r="M33" s="61" t="s">
        <v>377</v>
      </c>
      <c r="N33">
        <v>0.7</v>
      </c>
    </row>
    <row r="34" spans="1:14" x14ac:dyDescent="0.25">
      <c r="A34" s="23">
        <v>2</v>
      </c>
      <c r="B34" s="36" t="s">
        <v>74</v>
      </c>
      <c r="C34" s="2" t="s">
        <v>250</v>
      </c>
      <c r="D34" s="2" t="s">
        <v>252</v>
      </c>
      <c r="E34" s="30"/>
      <c r="F34" s="2" t="s">
        <v>304</v>
      </c>
      <c r="G34" s="24"/>
    </row>
    <row r="35" spans="1:14" x14ac:dyDescent="0.25">
      <c r="A35" s="25">
        <v>1</v>
      </c>
      <c r="B35" s="4" t="s">
        <v>356</v>
      </c>
      <c r="C35" s="46"/>
      <c r="D35" s="1" t="s">
        <v>367</v>
      </c>
      <c r="E35" s="30"/>
      <c r="F35" s="2" t="s">
        <v>368</v>
      </c>
      <c r="G35" s="24"/>
      <c r="N35" s="66"/>
    </row>
    <row r="36" spans="1:14" x14ac:dyDescent="0.25">
      <c r="A36" s="127" t="s">
        <v>381</v>
      </c>
      <c r="B36" s="128"/>
      <c r="C36" s="128"/>
      <c r="D36" s="128"/>
      <c r="E36" s="128"/>
      <c r="F36" s="128"/>
      <c r="G36" s="129"/>
      <c r="N36" s="66"/>
    </row>
    <row r="37" spans="1:14" x14ac:dyDescent="0.25">
      <c r="A37" s="112" t="s">
        <v>380</v>
      </c>
      <c r="B37" s="113"/>
      <c r="C37" s="113"/>
      <c r="D37" s="113"/>
      <c r="E37" s="113"/>
      <c r="F37" s="113"/>
      <c r="G37" s="114"/>
    </row>
    <row r="38" spans="1:14" x14ac:dyDescent="0.25">
      <c r="A38" s="23">
        <v>12</v>
      </c>
      <c r="B38" s="36" t="s">
        <v>74</v>
      </c>
      <c r="C38" s="2" t="s">
        <v>250</v>
      </c>
      <c r="D38" s="2" t="s">
        <v>251</v>
      </c>
      <c r="E38" s="30"/>
      <c r="F38" s="2" t="s">
        <v>73</v>
      </c>
      <c r="G38" s="24"/>
      <c r="L38" s="69">
        <f>N38*20*1.163</f>
        <v>18.608000000000001</v>
      </c>
      <c r="M38" s="61" t="s">
        <v>377</v>
      </c>
      <c r="N38">
        <v>0.8</v>
      </c>
    </row>
    <row r="39" spans="1:14" x14ac:dyDescent="0.25">
      <c r="A39" s="23">
        <v>2</v>
      </c>
      <c r="B39" s="36" t="s">
        <v>74</v>
      </c>
      <c r="C39" s="2" t="s">
        <v>250</v>
      </c>
      <c r="D39" s="2" t="s">
        <v>252</v>
      </c>
      <c r="E39" s="30"/>
      <c r="F39" s="2" t="s">
        <v>305</v>
      </c>
      <c r="G39" s="24"/>
    </row>
    <row r="40" spans="1:14" x14ac:dyDescent="0.25">
      <c r="A40" s="112" t="s">
        <v>371</v>
      </c>
      <c r="B40" s="113"/>
      <c r="C40" s="113"/>
      <c r="D40" s="113"/>
      <c r="E40" s="113"/>
      <c r="F40" s="113"/>
      <c r="G40" s="114"/>
    </row>
    <row r="41" spans="1:14" x14ac:dyDescent="0.25">
      <c r="A41" s="25">
        <v>1</v>
      </c>
      <c r="B41" s="4" t="s">
        <v>356</v>
      </c>
      <c r="C41" s="46"/>
      <c r="D41" s="46" t="s">
        <v>488</v>
      </c>
      <c r="E41" s="42">
        <v>2020</v>
      </c>
      <c r="F41" s="2" t="s">
        <v>370</v>
      </c>
      <c r="G41" s="24"/>
    </row>
    <row r="42" spans="1:14" x14ac:dyDescent="0.25">
      <c r="A42" s="106" t="s">
        <v>378</v>
      </c>
      <c r="B42" s="107"/>
      <c r="C42" s="107"/>
      <c r="D42" s="107"/>
      <c r="E42" s="107"/>
      <c r="F42" s="107"/>
      <c r="G42" s="108"/>
    </row>
    <row r="43" spans="1:14" x14ac:dyDescent="0.25">
      <c r="A43" s="106" t="s">
        <v>213</v>
      </c>
      <c r="B43" s="107"/>
      <c r="C43" s="107"/>
      <c r="D43" s="107"/>
      <c r="E43" s="107"/>
      <c r="F43" s="107"/>
      <c r="G43" s="108"/>
    </row>
    <row r="44" spans="1:14" x14ac:dyDescent="0.25">
      <c r="A44" s="23">
        <v>130</v>
      </c>
      <c r="B44" s="36" t="s">
        <v>210</v>
      </c>
      <c r="C44" s="2" t="s">
        <v>223</v>
      </c>
      <c r="D44" s="2" t="s">
        <v>224</v>
      </c>
      <c r="E44" s="30">
        <v>2005</v>
      </c>
      <c r="F44" s="2" t="s">
        <v>211</v>
      </c>
      <c r="G44" s="96"/>
    </row>
    <row r="45" spans="1:14" x14ac:dyDescent="0.25">
      <c r="A45" s="23">
        <v>3</v>
      </c>
      <c r="B45" s="36" t="s">
        <v>214</v>
      </c>
      <c r="C45" s="2" t="s">
        <v>225</v>
      </c>
      <c r="D45" s="36">
        <v>6310</v>
      </c>
      <c r="E45" s="30">
        <v>2005</v>
      </c>
      <c r="F45" s="2"/>
      <c r="G45" s="96"/>
    </row>
    <row r="46" spans="1:14" x14ac:dyDescent="0.25">
      <c r="A46" s="23">
        <v>1</v>
      </c>
      <c r="B46" s="36" t="s">
        <v>221</v>
      </c>
      <c r="C46" s="2" t="s">
        <v>31</v>
      </c>
      <c r="D46" s="2" t="s">
        <v>222</v>
      </c>
      <c r="E46" s="30">
        <v>2005</v>
      </c>
      <c r="F46" s="2"/>
      <c r="G46" s="96"/>
      <c r="L46" s="69">
        <f>N46*20*1.163</f>
        <v>160.494</v>
      </c>
      <c r="M46" s="61" t="s">
        <v>377</v>
      </c>
      <c r="N46">
        <v>6.9</v>
      </c>
    </row>
    <row r="47" spans="1:14" x14ac:dyDescent="0.25">
      <c r="A47" s="23">
        <v>1</v>
      </c>
      <c r="B47" s="36" t="s">
        <v>233</v>
      </c>
      <c r="C47" s="2" t="s">
        <v>231</v>
      </c>
      <c r="D47" s="2" t="s">
        <v>232</v>
      </c>
      <c r="E47" s="30">
        <v>2005</v>
      </c>
      <c r="F47" s="2" t="s">
        <v>234</v>
      </c>
      <c r="G47" s="96"/>
    </row>
    <row r="48" spans="1:14" x14ac:dyDescent="0.25">
      <c r="A48" s="74">
        <v>4</v>
      </c>
      <c r="B48" s="38" t="s">
        <v>214</v>
      </c>
      <c r="C48" s="37" t="s">
        <v>31</v>
      </c>
      <c r="D48" s="38" t="s">
        <v>499</v>
      </c>
      <c r="E48" s="72">
        <v>2019</v>
      </c>
      <c r="F48" s="2"/>
      <c r="G48" s="96"/>
    </row>
    <row r="49" spans="1:14" x14ac:dyDescent="0.25">
      <c r="A49" s="106" t="s">
        <v>227</v>
      </c>
      <c r="B49" s="107"/>
      <c r="C49" s="107"/>
      <c r="D49" s="107"/>
      <c r="E49" s="107"/>
      <c r="F49" s="107"/>
      <c r="G49" s="108"/>
      <c r="K49" s="79" t="s">
        <v>512</v>
      </c>
      <c r="L49" s="79">
        <v>145</v>
      </c>
      <c r="N49" s="79">
        <v>7.73</v>
      </c>
    </row>
    <row r="50" spans="1:14" x14ac:dyDescent="0.25">
      <c r="A50" s="40">
        <v>1</v>
      </c>
      <c r="B50" s="41" t="s">
        <v>508</v>
      </c>
      <c r="C50" s="43" t="s">
        <v>31</v>
      </c>
      <c r="D50" s="43" t="s">
        <v>509</v>
      </c>
      <c r="E50" s="42">
        <v>2019</v>
      </c>
      <c r="F50" s="2"/>
      <c r="G50" s="97"/>
      <c r="K50" s="79" t="s">
        <v>511</v>
      </c>
      <c r="L50" s="77">
        <v>365</v>
      </c>
      <c r="M50" s="78" t="s">
        <v>510</v>
      </c>
      <c r="N50" s="79">
        <v>15.48</v>
      </c>
    </row>
    <row r="51" spans="1:14" x14ac:dyDescent="0.25">
      <c r="A51" s="40">
        <v>1</v>
      </c>
      <c r="B51" s="41" t="s">
        <v>500</v>
      </c>
      <c r="C51" s="43" t="s">
        <v>501</v>
      </c>
      <c r="D51" s="43" t="s">
        <v>502</v>
      </c>
      <c r="E51" s="42">
        <v>2019</v>
      </c>
      <c r="F51" s="2" t="s">
        <v>705</v>
      </c>
      <c r="G51" s="95"/>
    </row>
    <row r="52" spans="1:14" x14ac:dyDescent="0.25">
      <c r="A52" s="23">
        <v>1</v>
      </c>
      <c r="B52" s="36" t="s">
        <v>240</v>
      </c>
      <c r="C52" s="2" t="s">
        <v>61</v>
      </c>
      <c r="D52" s="2" t="s">
        <v>239</v>
      </c>
      <c r="E52" s="30">
        <v>2005</v>
      </c>
      <c r="F52" s="2" t="s">
        <v>249</v>
      </c>
      <c r="G52" s="97"/>
    </row>
    <row r="53" spans="1:14" x14ac:dyDescent="0.25">
      <c r="A53" s="23">
        <v>1</v>
      </c>
      <c r="B53" s="36" t="s">
        <v>240</v>
      </c>
      <c r="C53" s="2" t="s">
        <v>61</v>
      </c>
      <c r="D53" s="2" t="s">
        <v>241</v>
      </c>
      <c r="E53" s="30">
        <v>2005</v>
      </c>
      <c r="F53" s="2" t="s">
        <v>242</v>
      </c>
      <c r="G53" s="97"/>
    </row>
    <row r="54" spans="1:14" ht="7.5" customHeight="1" x14ac:dyDescent="0.25">
      <c r="A54" s="23"/>
      <c r="B54" s="36"/>
      <c r="C54" s="2"/>
      <c r="D54" s="2"/>
      <c r="E54" s="30"/>
      <c r="F54" s="2"/>
      <c r="G54" s="97"/>
    </row>
    <row r="55" spans="1:14" x14ac:dyDescent="0.25">
      <c r="A55" s="23">
        <v>1</v>
      </c>
      <c r="B55" s="36" t="s">
        <v>228</v>
      </c>
      <c r="C55" s="2" t="s">
        <v>31</v>
      </c>
      <c r="D55" s="2" t="s">
        <v>706</v>
      </c>
      <c r="E55" s="30">
        <v>2019</v>
      </c>
      <c r="F55" s="2"/>
      <c r="G55" s="97"/>
    </row>
    <row r="56" spans="1:14" x14ac:dyDescent="0.25">
      <c r="A56" s="40">
        <v>1</v>
      </c>
      <c r="B56" s="41" t="s">
        <v>489</v>
      </c>
      <c r="C56" s="43" t="s">
        <v>31</v>
      </c>
      <c r="D56" s="43" t="s">
        <v>494</v>
      </c>
      <c r="E56" s="42">
        <v>2019</v>
      </c>
      <c r="F56" s="43" t="s">
        <v>503</v>
      </c>
      <c r="G56" s="95"/>
    </row>
    <row r="57" spans="1:14" x14ac:dyDescent="0.25">
      <c r="A57" s="40">
        <v>1</v>
      </c>
      <c r="B57" s="41" t="s">
        <v>53</v>
      </c>
      <c r="C57" s="41" t="s">
        <v>699</v>
      </c>
      <c r="D57" s="42" t="s">
        <v>700</v>
      </c>
      <c r="E57" s="42">
        <v>2019</v>
      </c>
      <c r="F57" s="43" t="s">
        <v>493</v>
      </c>
      <c r="G57" s="95"/>
    </row>
    <row r="58" spans="1:14" x14ac:dyDescent="0.25">
      <c r="A58" s="40">
        <v>1</v>
      </c>
      <c r="B58" s="41" t="s">
        <v>506</v>
      </c>
      <c r="C58" s="43" t="s">
        <v>52</v>
      </c>
      <c r="D58" s="43" t="s">
        <v>701</v>
      </c>
      <c r="E58" s="42">
        <v>2019</v>
      </c>
      <c r="F58" s="43" t="s">
        <v>507</v>
      </c>
      <c r="G58" s="95"/>
    </row>
    <row r="59" spans="1:14" ht="7.5" customHeight="1" x14ac:dyDescent="0.25">
      <c r="A59" s="23"/>
      <c r="B59" s="36"/>
      <c r="C59" s="2"/>
      <c r="D59" s="2"/>
      <c r="E59" s="30"/>
      <c r="F59" s="2"/>
      <c r="G59" s="97"/>
    </row>
    <row r="60" spans="1:14" x14ac:dyDescent="0.25">
      <c r="A60" s="23">
        <v>1</v>
      </c>
      <c r="B60" s="36" t="s">
        <v>229</v>
      </c>
      <c r="C60" s="2" t="s">
        <v>31</v>
      </c>
      <c r="D60" s="2" t="s">
        <v>230</v>
      </c>
      <c r="E60" s="30">
        <v>2005</v>
      </c>
      <c r="F60" s="2"/>
      <c r="G60" s="95"/>
      <c r="L60" s="69">
        <f>N60*20*1.163</f>
        <v>49.77640000000001</v>
      </c>
      <c r="M60" s="61" t="s">
        <v>377</v>
      </c>
      <c r="N60">
        <v>2.14</v>
      </c>
    </row>
    <row r="61" spans="1:14" x14ac:dyDescent="0.25">
      <c r="A61" s="23">
        <v>1</v>
      </c>
      <c r="B61" s="36" t="s">
        <v>240</v>
      </c>
      <c r="C61" s="2" t="s">
        <v>61</v>
      </c>
      <c r="D61" s="2" t="s">
        <v>246</v>
      </c>
      <c r="E61" s="30">
        <v>2005</v>
      </c>
      <c r="F61" s="2" t="s">
        <v>248</v>
      </c>
      <c r="G61" s="95"/>
    </row>
    <row r="62" spans="1:14" x14ac:dyDescent="0.25">
      <c r="A62" s="23">
        <v>1</v>
      </c>
      <c r="B62" s="36" t="s">
        <v>240</v>
      </c>
      <c r="C62" s="2" t="s">
        <v>61</v>
      </c>
      <c r="D62" s="2" t="s">
        <v>245</v>
      </c>
      <c r="E62" s="30">
        <v>2005</v>
      </c>
      <c r="F62" s="2" t="s">
        <v>247</v>
      </c>
      <c r="G62" s="95"/>
    </row>
    <row r="63" spans="1:14" ht="7.5" customHeight="1" x14ac:dyDescent="0.25">
      <c r="A63" s="23"/>
      <c r="B63" s="36"/>
      <c r="C63" s="2"/>
      <c r="D63" s="2"/>
      <c r="E63" s="30"/>
      <c r="F63" s="2"/>
      <c r="G63" s="24"/>
    </row>
    <row r="64" spans="1:14" x14ac:dyDescent="0.25">
      <c r="A64" s="23">
        <v>1</v>
      </c>
      <c r="B64" s="36" t="s">
        <v>399</v>
      </c>
      <c r="C64" s="2" t="s">
        <v>388</v>
      </c>
      <c r="D64" s="2" t="s">
        <v>297</v>
      </c>
      <c r="E64" s="30">
        <v>2005</v>
      </c>
      <c r="F64" s="2" t="s">
        <v>391</v>
      </c>
      <c r="G64" s="95"/>
    </row>
    <row r="65" spans="1:12" ht="15.75" thickBot="1" x14ac:dyDescent="0.3">
      <c r="A65" s="26">
        <v>1</v>
      </c>
      <c r="B65" s="44" t="s">
        <v>137</v>
      </c>
      <c r="C65" s="28" t="s">
        <v>389</v>
      </c>
      <c r="D65" s="28" t="s">
        <v>390</v>
      </c>
      <c r="E65" s="27">
        <v>2005</v>
      </c>
      <c r="F65" s="28"/>
      <c r="G65" s="98"/>
      <c r="L65" s="69">
        <f>SUM(L19:L64)-L49</f>
        <v>640.39840000000004</v>
      </c>
    </row>
    <row r="66" spans="1:12" x14ac:dyDescent="0.25">
      <c r="L66" s="62">
        <f>'Fiche Bâtiment G1'!D12+'Fiche Bâtiment G2'!D12</f>
        <v>684.56188699999996</v>
      </c>
    </row>
    <row r="67" spans="1:12" x14ac:dyDescent="0.25">
      <c r="L67" s="62">
        <f>L65+L66</f>
        <v>1324.9602869999999</v>
      </c>
    </row>
  </sheetData>
  <mergeCells count="9">
    <mergeCell ref="A49:G49"/>
    <mergeCell ref="A32:G32"/>
    <mergeCell ref="A37:G37"/>
    <mergeCell ref="A40:G40"/>
    <mergeCell ref="A17:G17"/>
    <mergeCell ref="A36:G36"/>
    <mergeCell ref="A18:G18"/>
    <mergeCell ref="A42:G42"/>
    <mergeCell ref="A43:G43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Header xml:space="preserve">&amp;L
</oddHead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54"/>
  <sheetViews>
    <sheetView showWhiteSpace="0" zoomScaleNormal="100" workbookViewId="0">
      <selection activeCell="Q11" sqref="Q11"/>
    </sheetView>
  </sheetViews>
  <sheetFormatPr baseColWidth="10" defaultRowHeight="15" x14ac:dyDescent="0.25"/>
  <cols>
    <col min="1" max="1" width="6" customWidth="1"/>
    <col min="2" max="2" width="21.7109375" customWidth="1"/>
    <col min="4" max="4" width="13.42578125" customWidth="1"/>
    <col min="5" max="5" width="9.85546875" customWidth="1"/>
    <col min="6" max="6" width="25.2851562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89</v>
      </c>
      <c r="D6" s="10"/>
      <c r="E6" s="10"/>
      <c r="F6" s="55" t="s">
        <v>108</v>
      </c>
      <c r="G6" s="56">
        <v>45789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</v>
      </c>
      <c r="E9" t="s">
        <v>5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119</v>
      </c>
      <c r="G11" s="14"/>
    </row>
    <row r="12" spans="1:7" x14ac:dyDescent="0.25">
      <c r="A12" s="12"/>
      <c r="C12" s="13" t="s">
        <v>25</v>
      </c>
      <c r="D12" s="62">
        <f>L54</f>
        <v>524.56188699999996</v>
      </c>
      <c r="E12" t="s">
        <v>15</v>
      </c>
      <c r="G12" s="14"/>
    </row>
    <row r="13" spans="1:7" x14ac:dyDescent="0.25">
      <c r="A13" s="12"/>
      <c r="C13" s="13" t="s">
        <v>26</v>
      </c>
      <c r="D13" s="62">
        <f>H54</f>
        <v>0</v>
      </c>
      <c r="E13" t="s">
        <v>15</v>
      </c>
      <c r="G13" s="14"/>
    </row>
    <row r="14" spans="1:7" ht="15.75" thickBot="1" x14ac:dyDescent="0.3">
      <c r="A14" s="16"/>
      <c r="B14" s="17"/>
      <c r="C14" s="18"/>
      <c r="D14" s="17"/>
      <c r="E14" s="17"/>
      <c r="F14" s="17"/>
      <c r="G14" s="19"/>
    </row>
    <row r="15" spans="1:7" x14ac:dyDescent="0.25">
      <c r="C15" s="13"/>
    </row>
    <row r="16" spans="1:7" ht="15.75" thickBot="1" x14ac:dyDescent="0.3"/>
    <row r="17" spans="1:14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  <c r="L17" s="68" t="s">
        <v>327</v>
      </c>
      <c r="M17" s="60" t="s">
        <v>307</v>
      </c>
      <c r="N17" s="60" t="s">
        <v>346</v>
      </c>
    </row>
    <row r="18" spans="1:14" x14ac:dyDescent="0.25">
      <c r="A18" s="106" t="s">
        <v>253</v>
      </c>
      <c r="B18" s="107"/>
      <c r="C18" s="107"/>
      <c r="D18" s="107"/>
      <c r="E18" s="107"/>
      <c r="F18" s="107"/>
      <c r="G18" s="108"/>
    </row>
    <row r="19" spans="1:14" x14ac:dyDescent="0.25">
      <c r="A19" s="23">
        <v>31</v>
      </c>
      <c r="B19" s="36" t="s">
        <v>74</v>
      </c>
      <c r="C19" s="2" t="s">
        <v>31</v>
      </c>
      <c r="D19" s="2" t="s">
        <v>280</v>
      </c>
      <c r="E19" s="30"/>
      <c r="F19" s="2" t="s">
        <v>254</v>
      </c>
      <c r="G19" s="24"/>
      <c r="L19" s="69">
        <f>N19*20*1.163</f>
        <v>34.89</v>
      </c>
      <c r="M19" s="61" t="s">
        <v>377</v>
      </c>
      <c r="N19">
        <v>1.5</v>
      </c>
    </row>
    <row r="20" spans="1:14" x14ac:dyDescent="0.25">
      <c r="A20" s="112" t="s">
        <v>369</v>
      </c>
      <c r="B20" s="113"/>
      <c r="C20" s="113"/>
      <c r="D20" s="113"/>
      <c r="E20" s="113"/>
      <c r="F20" s="113"/>
      <c r="G20" s="114"/>
      <c r="L20" s="69">
        <f>N20*20*1.163</f>
        <v>25.120800000000003</v>
      </c>
      <c r="M20" s="61" t="s">
        <v>377</v>
      </c>
      <c r="N20">
        <v>1.08</v>
      </c>
    </row>
    <row r="21" spans="1:14" x14ac:dyDescent="0.25">
      <c r="A21" s="25">
        <v>1</v>
      </c>
      <c r="B21" s="4" t="s">
        <v>710</v>
      </c>
      <c r="C21" s="46" t="s">
        <v>645</v>
      </c>
      <c r="D21" s="1" t="s">
        <v>712</v>
      </c>
      <c r="E21" s="30"/>
      <c r="F21" s="2" t="s">
        <v>711</v>
      </c>
      <c r="G21" s="24"/>
    </row>
    <row r="22" spans="1:14" x14ac:dyDescent="0.25">
      <c r="A22" s="25">
        <v>1</v>
      </c>
      <c r="B22" s="4" t="s">
        <v>356</v>
      </c>
      <c r="C22" s="46"/>
      <c r="D22" s="1" t="s">
        <v>367</v>
      </c>
      <c r="E22" s="30"/>
      <c r="F22" s="2" t="s">
        <v>372</v>
      </c>
      <c r="G22" s="24"/>
      <c r="L22" s="69">
        <v>45</v>
      </c>
      <c r="M22" s="3" t="s">
        <v>392</v>
      </c>
    </row>
    <row r="23" spans="1:14" x14ac:dyDescent="0.25">
      <c r="A23" s="106" t="s">
        <v>212</v>
      </c>
      <c r="B23" s="107"/>
      <c r="C23" s="107"/>
      <c r="D23" s="107"/>
      <c r="E23" s="107"/>
      <c r="F23" s="107"/>
      <c r="G23" s="108"/>
    </row>
    <row r="24" spans="1:14" x14ac:dyDescent="0.25">
      <c r="A24" s="112" t="s">
        <v>290</v>
      </c>
      <c r="B24" s="113"/>
      <c r="C24" s="113"/>
      <c r="D24" s="113"/>
      <c r="E24" s="113"/>
      <c r="F24" s="113"/>
      <c r="G24" s="114"/>
    </row>
    <row r="25" spans="1:14" x14ac:dyDescent="0.25">
      <c r="A25" s="74">
        <v>2</v>
      </c>
      <c r="B25" s="38" t="s">
        <v>702</v>
      </c>
      <c r="C25" s="37" t="s">
        <v>79</v>
      </c>
      <c r="D25" s="37"/>
      <c r="E25" s="72">
        <v>2023</v>
      </c>
      <c r="F25" s="37" t="s">
        <v>703</v>
      </c>
      <c r="G25" s="90"/>
    </row>
    <row r="26" spans="1:14" x14ac:dyDescent="0.25">
      <c r="A26" s="74">
        <v>1</v>
      </c>
      <c r="B26" s="38" t="s">
        <v>14</v>
      </c>
      <c r="C26" s="38" t="s">
        <v>79</v>
      </c>
      <c r="D26" s="72" t="s">
        <v>24</v>
      </c>
      <c r="E26" s="72">
        <v>2023</v>
      </c>
      <c r="F26" s="37" t="s">
        <v>704</v>
      </c>
      <c r="G26" s="90"/>
    </row>
    <row r="27" spans="1:14" x14ac:dyDescent="0.25">
      <c r="A27" s="23">
        <v>4</v>
      </c>
      <c r="B27" s="41" t="s">
        <v>405</v>
      </c>
      <c r="C27" s="36" t="s">
        <v>306</v>
      </c>
      <c r="D27" s="30" t="s">
        <v>394</v>
      </c>
      <c r="E27" s="30"/>
      <c r="F27" s="2" t="s">
        <v>406</v>
      </c>
      <c r="G27" s="90"/>
    </row>
    <row r="28" spans="1:14" x14ac:dyDescent="0.25">
      <c r="A28" s="23">
        <v>1</v>
      </c>
      <c r="B28" s="36" t="s">
        <v>393</v>
      </c>
      <c r="C28" s="36" t="s">
        <v>407</v>
      </c>
      <c r="D28" s="30" t="s">
        <v>408</v>
      </c>
      <c r="E28" s="30"/>
      <c r="F28" s="2" t="s">
        <v>409</v>
      </c>
      <c r="G28" s="90"/>
    </row>
    <row r="29" spans="1:14" x14ac:dyDescent="0.25">
      <c r="A29" s="106" t="s">
        <v>213</v>
      </c>
      <c r="B29" s="107"/>
      <c r="C29" s="107"/>
      <c r="D29" s="107"/>
      <c r="E29" s="107"/>
      <c r="F29" s="107"/>
      <c r="G29" s="108"/>
    </row>
    <row r="30" spans="1:14" x14ac:dyDescent="0.25">
      <c r="A30" s="23"/>
      <c r="B30" s="36" t="s">
        <v>210</v>
      </c>
      <c r="C30" s="2" t="s">
        <v>223</v>
      </c>
      <c r="D30" s="2" t="s">
        <v>224</v>
      </c>
      <c r="E30" s="30">
        <v>2005</v>
      </c>
      <c r="F30" s="2" t="s">
        <v>211</v>
      </c>
      <c r="G30" s="95"/>
    </row>
    <row r="31" spans="1:14" x14ac:dyDescent="0.25">
      <c r="A31" s="23">
        <v>1</v>
      </c>
      <c r="B31" s="36" t="s">
        <v>261</v>
      </c>
      <c r="C31" s="2" t="s">
        <v>31</v>
      </c>
      <c r="D31" s="2" t="s">
        <v>265</v>
      </c>
      <c r="E31" s="30">
        <v>2015</v>
      </c>
      <c r="F31" s="2" t="s">
        <v>274</v>
      </c>
      <c r="G31" s="95"/>
      <c r="L31" s="69">
        <f>N31*20*1.163</f>
        <v>19.771000000000001</v>
      </c>
      <c r="M31" s="61" t="s">
        <v>377</v>
      </c>
      <c r="N31">
        <v>0.85</v>
      </c>
    </row>
    <row r="32" spans="1:14" x14ac:dyDescent="0.25">
      <c r="A32" s="23">
        <v>1</v>
      </c>
      <c r="B32" s="36" t="s">
        <v>276</v>
      </c>
      <c r="C32" s="2" t="s">
        <v>31</v>
      </c>
      <c r="D32" s="2" t="s">
        <v>277</v>
      </c>
      <c r="E32" s="30">
        <v>2005</v>
      </c>
      <c r="F32" s="2" t="s">
        <v>257</v>
      </c>
      <c r="G32" s="95"/>
      <c r="L32" s="69">
        <f>N32*20*1.163</f>
        <v>55.358799999999995</v>
      </c>
      <c r="M32" s="61" t="s">
        <v>377</v>
      </c>
      <c r="N32">
        <v>2.38</v>
      </c>
    </row>
    <row r="33" spans="1:14" x14ac:dyDescent="0.25">
      <c r="A33" s="23">
        <v>1</v>
      </c>
      <c r="B33" s="36" t="s">
        <v>275</v>
      </c>
      <c r="C33" s="2" t="s">
        <v>31</v>
      </c>
      <c r="D33" s="2" t="s">
        <v>266</v>
      </c>
      <c r="E33" s="30">
        <v>2015</v>
      </c>
      <c r="F33" s="2" t="s">
        <v>256</v>
      </c>
      <c r="G33" s="95"/>
      <c r="L33" s="69">
        <f>N33*20*1.163</f>
        <v>27.4468</v>
      </c>
      <c r="M33" s="61" t="s">
        <v>377</v>
      </c>
      <c r="N33">
        <v>1.18</v>
      </c>
    </row>
    <row r="34" spans="1:14" x14ac:dyDescent="0.25">
      <c r="A34" s="23">
        <v>5</v>
      </c>
      <c r="B34" s="36" t="s">
        <v>278</v>
      </c>
      <c r="C34" s="2" t="s">
        <v>31</v>
      </c>
      <c r="D34" s="2" t="s">
        <v>279</v>
      </c>
      <c r="E34" s="30">
        <v>2005</v>
      </c>
      <c r="F34" s="2" t="s">
        <v>496</v>
      </c>
      <c r="G34" s="95"/>
      <c r="N34" s="66"/>
    </row>
    <row r="35" spans="1:14" x14ac:dyDescent="0.25">
      <c r="A35" s="74">
        <v>2</v>
      </c>
      <c r="B35" s="38" t="s">
        <v>278</v>
      </c>
      <c r="C35" s="37" t="s">
        <v>31</v>
      </c>
      <c r="D35" s="38" t="s">
        <v>499</v>
      </c>
      <c r="E35" s="72">
        <v>2019</v>
      </c>
      <c r="F35" s="2"/>
      <c r="G35" s="24"/>
    </row>
    <row r="36" spans="1:14" x14ac:dyDescent="0.25">
      <c r="A36" s="106" t="s">
        <v>227</v>
      </c>
      <c r="B36" s="107"/>
      <c r="C36" s="107"/>
      <c r="D36" s="107"/>
      <c r="E36" s="107"/>
      <c r="F36" s="107"/>
      <c r="G36" s="108"/>
    </row>
    <row r="37" spans="1:14" x14ac:dyDescent="0.25">
      <c r="A37" s="23">
        <v>1</v>
      </c>
      <c r="B37" s="36" t="s">
        <v>285</v>
      </c>
      <c r="C37" s="2" t="s">
        <v>31</v>
      </c>
      <c r="D37" s="2" t="s">
        <v>282</v>
      </c>
      <c r="E37" s="30">
        <v>2005</v>
      </c>
      <c r="F37" s="2" t="s">
        <v>259</v>
      </c>
      <c r="G37" s="95"/>
      <c r="L37" s="69">
        <f>N37*20*1.163</f>
        <v>65.128</v>
      </c>
      <c r="M37" s="61" t="s">
        <v>377</v>
      </c>
      <c r="N37">
        <v>2.8</v>
      </c>
    </row>
    <row r="38" spans="1:14" x14ac:dyDescent="0.25">
      <c r="A38" s="23">
        <v>1</v>
      </c>
      <c r="B38" s="36" t="s">
        <v>255</v>
      </c>
      <c r="C38" s="2" t="s">
        <v>31</v>
      </c>
      <c r="D38" s="2" t="s">
        <v>281</v>
      </c>
      <c r="E38" s="30">
        <v>2005</v>
      </c>
      <c r="F38" s="2" t="s">
        <v>258</v>
      </c>
      <c r="G38" s="97"/>
      <c r="L38" s="69">
        <f>N38*20*1.163</f>
        <v>79.549200000000013</v>
      </c>
      <c r="M38" s="61" t="s">
        <v>377</v>
      </c>
      <c r="N38">
        <v>3.42</v>
      </c>
    </row>
    <row r="39" spans="1:14" x14ac:dyDescent="0.25">
      <c r="A39" s="23">
        <v>2</v>
      </c>
      <c r="B39" s="36" t="s">
        <v>240</v>
      </c>
      <c r="C39" s="2" t="s">
        <v>61</v>
      </c>
      <c r="D39" s="2" t="s">
        <v>237</v>
      </c>
      <c r="E39" s="30">
        <v>2005</v>
      </c>
      <c r="F39" s="2" t="s">
        <v>284</v>
      </c>
      <c r="G39" s="97"/>
    </row>
    <row r="40" spans="1:14" x14ac:dyDescent="0.25">
      <c r="A40" s="23">
        <v>2</v>
      </c>
      <c r="B40" s="36" t="s">
        <v>240</v>
      </c>
      <c r="C40" s="2" t="s">
        <v>61</v>
      </c>
      <c r="D40" s="2" t="s">
        <v>283</v>
      </c>
      <c r="E40" s="30">
        <v>2005</v>
      </c>
      <c r="F40" s="2" t="s">
        <v>242</v>
      </c>
      <c r="G40" s="97"/>
    </row>
    <row r="41" spans="1:14" x14ac:dyDescent="0.25">
      <c r="A41" s="23">
        <v>1</v>
      </c>
      <c r="B41" s="36" t="s">
        <v>273</v>
      </c>
      <c r="C41" s="2" t="s">
        <v>52</v>
      </c>
      <c r="D41" s="37" t="s">
        <v>707</v>
      </c>
      <c r="E41" s="72">
        <v>2024</v>
      </c>
      <c r="F41" s="2" t="s">
        <v>410</v>
      </c>
      <c r="G41" s="97"/>
    </row>
    <row r="42" spans="1:14" x14ac:dyDescent="0.25">
      <c r="A42" s="23">
        <v>1</v>
      </c>
      <c r="B42" s="36" t="s">
        <v>226</v>
      </c>
      <c r="C42" s="2" t="s">
        <v>501</v>
      </c>
      <c r="D42" s="2" t="s">
        <v>708</v>
      </c>
      <c r="E42" s="30">
        <v>2015</v>
      </c>
      <c r="F42" s="2" t="s">
        <v>705</v>
      </c>
      <c r="G42" s="95"/>
    </row>
    <row r="43" spans="1:14" ht="12" customHeight="1" x14ac:dyDescent="0.25">
      <c r="A43" s="23"/>
      <c r="B43" s="36"/>
      <c r="C43" s="2"/>
      <c r="D43" s="2"/>
      <c r="E43" s="30"/>
      <c r="F43" s="2"/>
      <c r="G43" s="24"/>
    </row>
    <row r="44" spans="1:14" x14ac:dyDescent="0.25">
      <c r="A44" s="23">
        <v>1</v>
      </c>
      <c r="B44" s="36" t="s">
        <v>397</v>
      </c>
      <c r="C44" s="2" t="s">
        <v>31</v>
      </c>
      <c r="D44" s="2" t="s">
        <v>262</v>
      </c>
      <c r="E44" s="30">
        <v>2015</v>
      </c>
      <c r="F44" s="2" t="s">
        <v>260</v>
      </c>
      <c r="G44" s="97"/>
      <c r="L44" s="69">
        <f>N44*17.7*1.163</f>
        <v>172.29728699999998</v>
      </c>
      <c r="M44" s="61" t="s">
        <v>398</v>
      </c>
      <c r="N44">
        <v>8.3699999999999992</v>
      </c>
    </row>
    <row r="45" spans="1:14" x14ac:dyDescent="0.25">
      <c r="A45" s="23">
        <v>1</v>
      </c>
      <c r="B45" s="36" t="s">
        <v>236</v>
      </c>
      <c r="C45" s="2" t="s">
        <v>286</v>
      </c>
      <c r="D45" s="2" t="s">
        <v>287</v>
      </c>
      <c r="E45" s="30">
        <v>2015</v>
      </c>
      <c r="F45" s="2" t="s">
        <v>238</v>
      </c>
      <c r="G45" s="97"/>
    </row>
    <row r="46" spans="1:14" x14ac:dyDescent="0.25">
      <c r="A46" s="23">
        <v>1</v>
      </c>
      <c r="B46" s="36" t="s">
        <v>236</v>
      </c>
      <c r="C46" s="2" t="s">
        <v>286</v>
      </c>
      <c r="D46" s="2" t="s">
        <v>288</v>
      </c>
      <c r="E46" s="30">
        <v>2015</v>
      </c>
      <c r="F46" s="2" t="s">
        <v>242</v>
      </c>
      <c r="G46" s="97"/>
    </row>
    <row r="47" spans="1:14" x14ac:dyDescent="0.25">
      <c r="A47" s="23">
        <v>1</v>
      </c>
      <c r="B47" s="36" t="s">
        <v>233</v>
      </c>
      <c r="C47" s="2" t="s">
        <v>263</v>
      </c>
      <c r="D47" s="2" t="s">
        <v>264</v>
      </c>
      <c r="E47" s="30">
        <v>2015</v>
      </c>
      <c r="F47" s="2" t="s">
        <v>292</v>
      </c>
      <c r="G47" s="95"/>
    </row>
    <row r="48" spans="1:14" x14ac:dyDescent="0.25">
      <c r="A48" s="23">
        <v>1</v>
      </c>
      <c r="B48" s="36" t="s">
        <v>411</v>
      </c>
      <c r="C48" s="2"/>
      <c r="D48" s="2"/>
      <c r="E48" s="30">
        <v>2005</v>
      </c>
      <c r="F48" s="2" t="s">
        <v>295</v>
      </c>
      <c r="G48" s="95"/>
    </row>
    <row r="49" spans="1:12" x14ac:dyDescent="0.25">
      <c r="A49" s="23">
        <v>1</v>
      </c>
      <c r="B49" s="36" t="s">
        <v>514</v>
      </c>
      <c r="C49" s="2" t="s">
        <v>289</v>
      </c>
      <c r="D49" s="2" t="s">
        <v>293</v>
      </c>
      <c r="E49" s="30">
        <v>2005</v>
      </c>
      <c r="F49" s="2" t="s">
        <v>294</v>
      </c>
      <c r="G49" s="95"/>
    </row>
    <row r="50" spans="1:12" x14ac:dyDescent="0.25">
      <c r="A50" s="40">
        <v>1</v>
      </c>
      <c r="B50" s="41" t="s">
        <v>489</v>
      </c>
      <c r="C50" s="43" t="s">
        <v>31</v>
      </c>
      <c r="D50" s="43" t="s">
        <v>494</v>
      </c>
      <c r="E50" s="42">
        <v>2019</v>
      </c>
      <c r="F50" s="43" t="s">
        <v>504</v>
      </c>
      <c r="G50" s="95"/>
    </row>
    <row r="51" spans="1:12" x14ac:dyDescent="0.25">
      <c r="A51" s="23">
        <v>1</v>
      </c>
      <c r="B51" s="36" t="s">
        <v>296</v>
      </c>
      <c r="C51" s="2" t="s">
        <v>400</v>
      </c>
      <c r="D51" s="2" t="s">
        <v>401</v>
      </c>
      <c r="E51" s="30">
        <v>2015</v>
      </c>
      <c r="F51" s="2"/>
      <c r="G51" s="95"/>
    </row>
    <row r="52" spans="1:12" x14ac:dyDescent="0.25">
      <c r="A52" s="40">
        <v>1</v>
      </c>
      <c r="B52" s="41" t="s">
        <v>489</v>
      </c>
      <c r="C52" s="43" t="s">
        <v>31</v>
      </c>
      <c r="D52" s="43" t="s">
        <v>494</v>
      </c>
      <c r="E52" s="42">
        <v>2019</v>
      </c>
      <c r="F52" s="43" t="s">
        <v>505</v>
      </c>
      <c r="G52" s="95"/>
    </row>
    <row r="53" spans="1:12" x14ac:dyDescent="0.25">
      <c r="A53" s="40">
        <v>3</v>
      </c>
      <c r="B53" s="41" t="s">
        <v>495</v>
      </c>
      <c r="C53" s="41" t="s">
        <v>699</v>
      </c>
      <c r="D53" s="41" t="s">
        <v>709</v>
      </c>
      <c r="E53" s="42">
        <v>2019</v>
      </c>
      <c r="F53" s="43" t="s">
        <v>493</v>
      </c>
      <c r="G53" s="95"/>
    </row>
    <row r="54" spans="1:12" ht="15.75" thickBot="1" x14ac:dyDescent="0.3">
      <c r="A54" s="26">
        <v>1</v>
      </c>
      <c r="B54" s="44" t="s">
        <v>298</v>
      </c>
      <c r="C54" s="28" t="s">
        <v>402</v>
      </c>
      <c r="D54" s="28" t="s">
        <v>403</v>
      </c>
      <c r="E54" s="27">
        <v>2005</v>
      </c>
      <c r="F54" s="28"/>
      <c r="G54" s="99"/>
      <c r="K54" s="62"/>
      <c r="L54" s="69">
        <f>SUM(L19:L51)</f>
        <v>524.56188699999996</v>
      </c>
    </row>
  </sheetData>
  <mergeCells count="6">
    <mergeCell ref="A23:G23"/>
    <mergeCell ref="A29:G29"/>
    <mergeCell ref="A36:G36"/>
    <mergeCell ref="A18:G18"/>
    <mergeCell ref="A24:G24"/>
    <mergeCell ref="A20:G20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Header xml:space="preserve">&amp;L
</oddHead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47"/>
  <sheetViews>
    <sheetView showWhiteSpace="0" zoomScaleNormal="100" workbookViewId="0">
      <selection activeCell="M14" sqref="M14"/>
    </sheetView>
  </sheetViews>
  <sheetFormatPr baseColWidth="10" defaultRowHeight="15" x14ac:dyDescent="0.25"/>
  <cols>
    <col min="1" max="1" width="6" customWidth="1"/>
    <col min="2" max="2" width="19.7109375" customWidth="1"/>
    <col min="4" max="4" width="13" customWidth="1"/>
    <col min="6" max="6" width="25.2851562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109</v>
      </c>
      <c r="D6" s="10"/>
      <c r="E6" s="10"/>
      <c r="F6" s="55" t="s">
        <v>108</v>
      </c>
      <c r="G6" s="56">
        <v>45789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</v>
      </c>
      <c r="E9" t="s">
        <v>5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119</v>
      </c>
      <c r="G11" s="14"/>
    </row>
    <row r="12" spans="1:7" x14ac:dyDescent="0.25">
      <c r="A12" s="12"/>
      <c r="C12" s="13" t="s">
        <v>25</v>
      </c>
      <c r="D12" s="62">
        <v>160</v>
      </c>
      <c r="E12" t="s">
        <v>15</v>
      </c>
      <c r="G12" s="14"/>
    </row>
    <row r="13" spans="1:7" x14ac:dyDescent="0.25">
      <c r="A13" s="12"/>
      <c r="C13" s="13" t="s">
        <v>26</v>
      </c>
      <c r="D13" s="62">
        <f>H47</f>
        <v>0</v>
      </c>
      <c r="E13" t="s">
        <v>15</v>
      </c>
      <c r="G13" s="14"/>
    </row>
    <row r="14" spans="1:7" ht="15.75" thickBot="1" x14ac:dyDescent="0.3">
      <c r="A14" s="16"/>
      <c r="B14" s="17"/>
      <c r="C14" s="18"/>
      <c r="D14" s="17"/>
      <c r="E14" s="17"/>
      <c r="F14" s="17"/>
      <c r="G14" s="19"/>
    </row>
    <row r="15" spans="1:7" x14ac:dyDescent="0.25">
      <c r="C15" s="13"/>
    </row>
    <row r="16" spans="1:7" ht="15.75" thickBot="1" x14ac:dyDescent="0.3"/>
    <row r="17" spans="1:14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  <c r="L17" s="68" t="s">
        <v>327</v>
      </c>
      <c r="M17" s="60" t="s">
        <v>307</v>
      </c>
      <c r="N17" s="60" t="s">
        <v>346</v>
      </c>
    </row>
    <row r="18" spans="1:14" x14ac:dyDescent="0.25">
      <c r="A18" s="106" t="s">
        <v>253</v>
      </c>
      <c r="B18" s="107"/>
      <c r="C18" s="107"/>
      <c r="D18" s="107"/>
      <c r="E18" s="107"/>
      <c r="F18" s="107"/>
      <c r="G18" s="108"/>
    </row>
    <row r="19" spans="1:14" x14ac:dyDescent="0.25">
      <c r="A19" s="23">
        <v>34</v>
      </c>
      <c r="B19" s="36" t="s">
        <v>74</v>
      </c>
      <c r="C19" s="2" t="s">
        <v>31</v>
      </c>
      <c r="D19" s="2" t="s">
        <v>280</v>
      </c>
      <c r="E19" s="30"/>
      <c r="F19" s="2" t="s">
        <v>254</v>
      </c>
      <c r="G19" s="95"/>
    </row>
    <row r="20" spans="1:14" x14ac:dyDescent="0.25">
      <c r="A20" s="112" t="s">
        <v>369</v>
      </c>
      <c r="B20" s="113"/>
      <c r="C20" s="113"/>
      <c r="D20" s="113"/>
      <c r="E20" s="113"/>
      <c r="F20" s="113"/>
      <c r="G20" s="114"/>
    </row>
    <row r="22" spans="1:14" x14ac:dyDescent="0.25">
      <c r="A22" s="106" t="s">
        <v>212</v>
      </c>
      <c r="B22" s="107"/>
      <c r="C22" s="107"/>
      <c r="D22" s="107"/>
      <c r="E22" s="107"/>
      <c r="F22" s="107"/>
      <c r="G22" s="108"/>
    </row>
    <row r="23" spans="1:14" x14ac:dyDescent="0.25">
      <c r="A23" s="23">
        <v>1</v>
      </c>
      <c r="B23" s="36" t="s">
        <v>267</v>
      </c>
      <c r="C23" s="2" t="s">
        <v>31</v>
      </c>
      <c r="D23" s="2" t="s">
        <v>268</v>
      </c>
      <c r="E23" s="30"/>
      <c r="F23" s="2" t="s">
        <v>269</v>
      </c>
      <c r="G23" s="97"/>
      <c r="L23" s="69">
        <f>N23*20*1.163</f>
        <v>100.018</v>
      </c>
      <c r="M23" s="61" t="s">
        <v>377</v>
      </c>
      <c r="N23">
        <v>4.3</v>
      </c>
    </row>
    <row r="24" spans="1:14" x14ac:dyDescent="0.25">
      <c r="A24" s="23">
        <v>1</v>
      </c>
      <c r="B24" s="36" t="s">
        <v>240</v>
      </c>
      <c r="C24" s="2" t="s">
        <v>61</v>
      </c>
      <c r="D24" s="2"/>
      <c r="E24" s="30"/>
      <c r="F24" s="2" t="s">
        <v>272</v>
      </c>
      <c r="G24" s="97"/>
    </row>
    <row r="25" spans="1:14" x14ac:dyDescent="0.25">
      <c r="A25" s="23">
        <v>1</v>
      </c>
      <c r="B25" s="36" t="s">
        <v>240</v>
      </c>
      <c r="C25" s="2" t="s">
        <v>61</v>
      </c>
      <c r="D25" s="2"/>
      <c r="E25" s="30"/>
      <c r="F25" s="2" t="s">
        <v>291</v>
      </c>
      <c r="G25" s="97"/>
    </row>
    <row r="26" spans="1:14" x14ac:dyDescent="0.25">
      <c r="A26" s="23">
        <v>1</v>
      </c>
      <c r="B26" s="36" t="s">
        <v>273</v>
      </c>
      <c r="C26" s="2" t="s">
        <v>52</v>
      </c>
      <c r="D26" s="2" t="s">
        <v>382</v>
      </c>
      <c r="E26" s="30"/>
      <c r="F26" s="2" t="s">
        <v>404</v>
      </c>
      <c r="G26" s="97"/>
    </row>
    <row r="27" spans="1:14" x14ac:dyDescent="0.25">
      <c r="A27" s="23">
        <v>1</v>
      </c>
      <c r="B27" s="41" t="s">
        <v>60</v>
      </c>
      <c r="C27" s="2" t="s">
        <v>61</v>
      </c>
      <c r="D27" s="2" t="s">
        <v>209</v>
      </c>
      <c r="E27" s="30"/>
      <c r="F27" s="2"/>
      <c r="G27" s="90"/>
    </row>
    <row r="28" spans="1:14" x14ac:dyDescent="0.25">
      <c r="A28" s="23">
        <v>1</v>
      </c>
      <c r="B28" s="41" t="s">
        <v>393</v>
      </c>
      <c r="C28" s="2" t="s">
        <v>306</v>
      </c>
      <c r="D28" s="2" t="s">
        <v>394</v>
      </c>
      <c r="E28" s="30"/>
      <c r="F28" s="2" t="s">
        <v>396</v>
      </c>
      <c r="G28" s="90"/>
    </row>
    <row r="29" spans="1:14" x14ac:dyDescent="0.25">
      <c r="A29" s="23">
        <v>1</v>
      </c>
      <c r="B29" s="36" t="s">
        <v>14</v>
      </c>
      <c r="C29" s="30" t="s">
        <v>23</v>
      </c>
      <c r="D29" s="30" t="s">
        <v>24</v>
      </c>
      <c r="E29" s="30"/>
      <c r="F29" s="2" t="s">
        <v>243</v>
      </c>
      <c r="G29" s="90"/>
    </row>
    <row r="30" spans="1:14" x14ac:dyDescent="0.25">
      <c r="A30" s="106" t="s">
        <v>213</v>
      </c>
      <c r="B30" s="107"/>
      <c r="C30" s="107"/>
      <c r="D30" s="107"/>
      <c r="E30" s="107"/>
      <c r="F30" s="107"/>
      <c r="G30" s="108"/>
    </row>
    <row r="31" spans="1:14" x14ac:dyDescent="0.25">
      <c r="A31" s="23"/>
      <c r="B31" s="36" t="s">
        <v>210</v>
      </c>
      <c r="C31" s="2" t="s">
        <v>223</v>
      </c>
      <c r="D31" s="2" t="s">
        <v>224</v>
      </c>
      <c r="E31" s="30">
        <v>2005</v>
      </c>
      <c r="F31" s="2" t="s">
        <v>211</v>
      </c>
      <c r="G31" s="24"/>
    </row>
    <row r="32" spans="1:14" x14ac:dyDescent="0.25">
      <c r="A32" s="23">
        <v>3</v>
      </c>
      <c r="B32" s="36" t="s">
        <v>214</v>
      </c>
      <c r="C32" s="2" t="s">
        <v>31</v>
      </c>
      <c r="D32" s="36" t="s">
        <v>279</v>
      </c>
      <c r="E32" s="30">
        <v>2005</v>
      </c>
      <c r="F32" s="2" t="s">
        <v>270</v>
      </c>
      <c r="G32" s="95"/>
    </row>
    <row r="33" spans="1:14" x14ac:dyDescent="0.25">
      <c r="A33" s="23">
        <v>1</v>
      </c>
      <c r="B33" s="36" t="s">
        <v>261</v>
      </c>
      <c r="C33" s="2" t="s">
        <v>31</v>
      </c>
      <c r="D33" s="2" t="s">
        <v>301</v>
      </c>
      <c r="E33" s="30">
        <v>2005</v>
      </c>
      <c r="F33" s="2" t="s">
        <v>299</v>
      </c>
      <c r="G33" s="95"/>
      <c r="L33" s="69">
        <f t="shared" ref="L33" si="0">N33*20*1.163</f>
        <v>19.771000000000001</v>
      </c>
      <c r="M33" s="61" t="s">
        <v>377</v>
      </c>
      <c r="N33">
        <v>0.85</v>
      </c>
    </row>
    <row r="34" spans="1:14" x14ac:dyDescent="0.25">
      <c r="A34" s="23">
        <v>1</v>
      </c>
      <c r="B34" s="36" t="s">
        <v>271</v>
      </c>
      <c r="C34" s="2" t="s">
        <v>31</v>
      </c>
      <c r="D34" s="2" t="s">
        <v>302</v>
      </c>
      <c r="E34" s="30">
        <v>2015</v>
      </c>
      <c r="F34" s="2" t="s">
        <v>300</v>
      </c>
      <c r="G34" s="95"/>
      <c r="L34" s="69">
        <f>N34*20*1.163</f>
        <v>39.542000000000002</v>
      </c>
      <c r="M34" s="61" t="s">
        <v>377</v>
      </c>
      <c r="N34">
        <v>1.7</v>
      </c>
    </row>
    <row r="35" spans="1:14" x14ac:dyDescent="0.25">
      <c r="A35" s="23"/>
      <c r="B35" s="30"/>
      <c r="C35" s="2"/>
      <c r="D35" s="2"/>
      <c r="E35" s="30"/>
      <c r="F35" s="2"/>
      <c r="G35" s="24"/>
      <c r="N35" s="66"/>
    </row>
    <row r="36" spans="1:14" x14ac:dyDescent="0.25">
      <c r="A36" s="106" t="s">
        <v>395</v>
      </c>
      <c r="B36" s="107"/>
      <c r="C36" s="107"/>
      <c r="D36" s="107"/>
      <c r="E36" s="107"/>
      <c r="F36" s="107"/>
      <c r="G36" s="108"/>
      <c r="N36" s="66"/>
    </row>
    <row r="37" spans="1:14" ht="13.9" customHeight="1" x14ac:dyDescent="0.25">
      <c r="A37" s="23">
        <v>1</v>
      </c>
      <c r="B37" s="36" t="s">
        <v>303</v>
      </c>
      <c r="C37" s="2" t="s">
        <v>235</v>
      </c>
      <c r="D37" s="2" t="s">
        <v>383</v>
      </c>
      <c r="E37" s="30">
        <v>2005</v>
      </c>
      <c r="F37" s="2" t="s">
        <v>384</v>
      </c>
      <c r="G37" s="95"/>
    </row>
    <row r="38" spans="1:14" x14ac:dyDescent="0.25">
      <c r="A38" s="23">
        <v>1</v>
      </c>
      <c r="B38" s="41" t="s">
        <v>393</v>
      </c>
      <c r="C38" s="2" t="s">
        <v>306</v>
      </c>
      <c r="D38" s="2" t="s">
        <v>394</v>
      </c>
      <c r="E38" s="30"/>
      <c r="F38" s="2" t="s">
        <v>396</v>
      </c>
      <c r="G38" s="90"/>
    </row>
    <row r="39" spans="1:14" x14ac:dyDescent="0.25">
      <c r="A39" s="40">
        <v>1</v>
      </c>
      <c r="B39" s="41" t="s">
        <v>506</v>
      </c>
      <c r="C39" s="43" t="s">
        <v>52</v>
      </c>
      <c r="D39" s="43" t="s">
        <v>713</v>
      </c>
      <c r="E39" s="42">
        <v>2019</v>
      </c>
      <c r="F39" s="43" t="s">
        <v>507</v>
      </c>
      <c r="G39" s="95"/>
    </row>
    <row r="40" spans="1:14" x14ac:dyDescent="0.25">
      <c r="A40" s="106" t="s">
        <v>491</v>
      </c>
      <c r="B40" s="107"/>
      <c r="C40" s="107"/>
      <c r="D40" s="107"/>
      <c r="E40" s="107"/>
      <c r="F40" s="107"/>
      <c r="G40" s="108"/>
    </row>
    <row r="41" spans="1:14" x14ac:dyDescent="0.25">
      <c r="A41" s="40">
        <v>1</v>
      </c>
      <c r="B41" s="41" t="s">
        <v>489</v>
      </c>
      <c r="C41" s="43" t="s">
        <v>31</v>
      </c>
      <c r="D41" s="43" t="s">
        <v>492</v>
      </c>
      <c r="E41" s="42">
        <v>2019</v>
      </c>
      <c r="F41" s="43" t="s">
        <v>490</v>
      </c>
      <c r="G41" s="95"/>
    </row>
    <row r="42" spans="1:14" x14ac:dyDescent="0.25">
      <c r="A42" s="40">
        <v>1</v>
      </c>
      <c r="B42" s="41" t="s">
        <v>53</v>
      </c>
      <c r="C42" s="41" t="s">
        <v>699</v>
      </c>
      <c r="D42" s="42" t="s">
        <v>700</v>
      </c>
      <c r="E42" s="42">
        <v>2019</v>
      </c>
      <c r="F42" s="43" t="s">
        <v>493</v>
      </c>
      <c r="G42" s="95"/>
    </row>
    <row r="43" spans="1:14" x14ac:dyDescent="0.25">
      <c r="A43" s="23"/>
      <c r="B43" s="30"/>
      <c r="C43" s="30"/>
      <c r="D43" s="30"/>
      <c r="E43" s="30"/>
      <c r="F43" s="2"/>
      <c r="G43" s="24"/>
    </row>
    <row r="44" spans="1:14" x14ac:dyDescent="0.25">
      <c r="A44" s="23"/>
      <c r="B44" s="30"/>
      <c r="C44" s="2"/>
      <c r="D44" s="2"/>
      <c r="E44" s="2"/>
      <c r="F44" s="2"/>
      <c r="G44" s="24"/>
    </row>
    <row r="45" spans="1:14" x14ac:dyDescent="0.25">
      <c r="A45" s="23"/>
      <c r="B45" s="30"/>
      <c r="C45" s="2"/>
      <c r="D45" s="2"/>
      <c r="E45" s="30"/>
      <c r="F45" s="2"/>
      <c r="G45" s="24"/>
    </row>
    <row r="46" spans="1:14" x14ac:dyDescent="0.25">
      <c r="A46" s="23"/>
      <c r="B46" s="30"/>
      <c r="C46" s="2"/>
      <c r="D46" s="2"/>
      <c r="E46" s="30"/>
      <c r="F46" s="2"/>
      <c r="G46" s="24"/>
    </row>
    <row r="47" spans="1:14" ht="15.75" thickBot="1" x14ac:dyDescent="0.3">
      <c r="A47" s="26"/>
      <c r="B47" s="27"/>
      <c r="C47" s="27"/>
      <c r="D47" s="27"/>
      <c r="E47" s="27"/>
      <c r="F47" s="28"/>
      <c r="G47" s="32"/>
      <c r="L47" s="69">
        <f>SUM(L23:L46)</f>
        <v>159.33100000000002</v>
      </c>
    </row>
  </sheetData>
  <mergeCells count="6">
    <mergeCell ref="A22:G22"/>
    <mergeCell ref="A30:G30"/>
    <mergeCell ref="A36:G36"/>
    <mergeCell ref="A40:G40"/>
    <mergeCell ref="A18:G18"/>
    <mergeCell ref="A20:G20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headerFooter>
    <oddHeader xml:space="preserve">&amp;L
</oddHeader>
  </headerFooter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B6D0-9254-42CA-A825-116166F88FE0}">
  <sheetPr>
    <pageSetUpPr fitToPage="1"/>
  </sheetPr>
  <dimension ref="A1:O33"/>
  <sheetViews>
    <sheetView showWhiteSpace="0" zoomScaleNormal="100" workbookViewId="0">
      <selection activeCell="M10" sqref="M10"/>
    </sheetView>
  </sheetViews>
  <sheetFormatPr baseColWidth="10" defaultRowHeight="15" x14ac:dyDescent="0.25"/>
  <cols>
    <col min="1" max="1" width="6" customWidth="1"/>
    <col min="2" max="2" width="20.85546875" customWidth="1"/>
    <col min="4" max="4" width="13" customWidth="1"/>
    <col min="6" max="6" width="26.7109375" customWidth="1"/>
    <col min="7" max="7" width="10.570312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748</v>
      </c>
      <c r="D6" s="10"/>
      <c r="E6" s="10"/>
      <c r="F6" s="55" t="s">
        <v>108</v>
      </c>
      <c r="G6" s="56">
        <v>45810</v>
      </c>
    </row>
    <row r="7" spans="1:7" x14ac:dyDescent="0.25">
      <c r="A7" s="8"/>
      <c r="B7" s="9"/>
      <c r="C7" s="10" t="s">
        <v>746</v>
      </c>
      <c r="D7" s="10"/>
      <c r="E7" s="10"/>
      <c r="F7" s="55"/>
      <c r="G7" s="56"/>
    </row>
    <row r="8" spans="1:7" x14ac:dyDescent="0.25">
      <c r="A8" s="8"/>
      <c r="B8" s="9" t="s">
        <v>3</v>
      </c>
      <c r="C8" s="10" t="s">
        <v>28</v>
      </c>
      <c r="D8" s="10"/>
      <c r="E8" s="10"/>
      <c r="F8" s="10"/>
      <c r="G8" s="11"/>
    </row>
    <row r="9" spans="1:7" x14ac:dyDescent="0.25">
      <c r="A9" s="8"/>
      <c r="B9" s="10"/>
      <c r="C9" s="10" t="s">
        <v>29</v>
      </c>
      <c r="D9" s="10"/>
      <c r="E9" s="10"/>
      <c r="F9" s="10"/>
      <c r="G9" s="11"/>
    </row>
    <row r="10" spans="1:7" x14ac:dyDescent="0.25">
      <c r="A10" s="12"/>
      <c r="C10" s="13" t="s">
        <v>4</v>
      </c>
      <c r="D10">
        <v>214</v>
      </c>
      <c r="E10" t="s">
        <v>718</v>
      </c>
      <c r="G10" s="14"/>
    </row>
    <row r="11" spans="1:7" x14ac:dyDescent="0.25">
      <c r="A11" s="12"/>
      <c r="C11" s="13" t="s">
        <v>6</v>
      </c>
      <c r="D11" s="15" t="s">
        <v>7</v>
      </c>
      <c r="G11" s="14"/>
    </row>
    <row r="12" spans="1:7" x14ac:dyDescent="0.25">
      <c r="A12" s="12"/>
      <c r="C12" s="13" t="s">
        <v>8</v>
      </c>
      <c r="D12" t="s">
        <v>119</v>
      </c>
      <c r="G12" s="14"/>
    </row>
    <row r="13" spans="1:7" x14ac:dyDescent="0.25">
      <c r="A13" s="12"/>
      <c r="C13" s="13" t="s">
        <v>25</v>
      </c>
      <c r="D13" s="62">
        <v>53</v>
      </c>
      <c r="E13" t="s">
        <v>15</v>
      </c>
      <c r="G13" s="14"/>
    </row>
    <row r="14" spans="1:7" x14ac:dyDescent="0.25">
      <c r="A14" s="12"/>
      <c r="C14" s="13" t="s">
        <v>26</v>
      </c>
      <c r="D14" s="62">
        <f>L22+L24</f>
        <v>53</v>
      </c>
      <c r="E14" t="s">
        <v>15</v>
      </c>
      <c r="G14" s="14"/>
    </row>
    <row r="15" spans="1:7" ht="15.75" thickBot="1" x14ac:dyDescent="0.3">
      <c r="A15" s="16"/>
      <c r="B15" s="17"/>
      <c r="C15" s="18"/>
      <c r="D15" s="17"/>
      <c r="E15" s="17"/>
      <c r="F15" s="17"/>
      <c r="G15" s="19"/>
    </row>
    <row r="16" spans="1:7" ht="15.75" thickBot="1" x14ac:dyDescent="0.3"/>
    <row r="17" spans="1:15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  <c r="L17" s="68" t="s">
        <v>327</v>
      </c>
      <c r="M17" s="60" t="s">
        <v>307</v>
      </c>
      <c r="N17" s="60" t="s">
        <v>346</v>
      </c>
      <c r="O17" s="103" t="s">
        <v>726</v>
      </c>
    </row>
    <row r="18" spans="1:15" x14ac:dyDescent="0.25">
      <c r="A18" s="127" t="s">
        <v>379</v>
      </c>
      <c r="B18" s="128"/>
      <c r="C18" s="128"/>
      <c r="D18" s="128"/>
      <c r="E18" s="128"/>
      <c r="F18" s="128"/>
      <c r="G18" s="129"/>
    </row>
    <row r="19" spans="1:15" x14ac:dyDescent="0.25">
      <c r="A19" s="112" t="s">
        <v>717</v>
      </c>
      <c r="B19" s="113"/>
      <c r="C19" s="113"/>
      <c r="D19" s="113"/>
      <c r="E19" s="113"/>
      <c r="F19" s="113"/>
      <c r="G19" s="114"/>
      <c r="K19" s="79"/>
      <c r="L19" s="79"/>
      <c r="N19" s="79"/>
    </row>
    <row r="20" spans="1:15" x14ac:dyDescent="0.25">
      <c r="A20" s="40">
        <v>1</v>
      </c>
      <c r="B20" s="41" t="s">
        <v>719</v>
      </c>
      <c r="C20" s="43" t="s">
        <v>720</v>
      </c>
      <c r="D20" s="43" t="s">
        <v>721</v>
      </c>
      <c r="E20" s="42">
        <v>2026</v>
      </c>
      <c r="F20" s="2"/>
      <c r="G20" s="31"/>
      <c r="K20" s="79"/>
      <c r="L20" s="79"/>
      <c r="M20" s="78"/>
      <c r="N20" s="79"/>
    </row>
    <row r="21" spans="1:15" x14ac:dyDescent="0.25">
      <c r="A21" s="40">
        <v>1</v>
      </c>
      <c r="B21" s="41" t="s">
        <v>233</v>
      </c>
      <c r="C21" s="43"/>
      <c r="D21" s="43" t="s">
        <v>728</v>
      </c>
      <c r="E21" s="42">
        <v>2026</v>
      </c>
      <c r="F21" s="2" t="s">
        <v>705</v>
      </c>
      <c r="G21" s="24"/>
    </row>
    <row r="22" spans="1:15" x14ac:dyDescent="0.25">
      <c r="A22" s="23">
        <v>1</v>
      </c>
      <c r="B22" s="36" t="s">
        <v>729</v>
      </c>
      <c r="C22" s="2"/>
      <c r="D22" s="2"/>
      <c r="E22" s="30">
        <v>2026</v>
      </c>
      <c r="F22" s="2" t="s">
        <v>722</v>
      </c>
      <c r="G22" s="31"/>
      <c r="K22" s="79" t="s">
        <v>511</v>
      </c>
      <c r="L22" s="77">
        <v>42</v>
      </c>
      <c r="M22" s="78" t="s">
        <v>510</v>
      </c>
      <c r="N22" s="100">
        <f>L22/(20*1.163)</f>
        <v>1.8056749785038693</v>
      </c>
    </row>
    <row r="23" spans="1:15" x14ac:dyDescent="0.25">
      <c r="A23" s="23">
        <v>1</v>
      </c>
      <c r="B23" s="36" t="s">
        <v>730</v>
      </c>
      <c r="C23" s="2"/>
      <c r="D23" s="2"/>
      <c r="E23" s="30">
        <v>2026</v>
      </c>
      <c r="F23" s="2" t="s">
        <v>727</v>
      </c>
      <c r="G23" s="31"/>
      <c r="K23" s="102" t="s">
        <v>725</v>
      </c>
      <c r="L23" s="102">
        <v>55</v>
      </c>
      <c r="O23" s="104">
        <f>L23/(5*1.163)</f>
        <v>9.4582975064488384</v>
      </c>
    </row>
    <row r="24" spans="1:15" x14ac:dyDescent="0.25">
      <c r="A24" s="23">
        <v>1</v>
      </c>
      <c r="B24" s="36" t="s">
        <v>729</v>
      </c>
      <c r="C24" s="2"/>
      <c r="D24" s="2"/>
      <c r="E24" s="30">
        <v>2026</v>
      </c>
      <c r="F24" s="2" t="s">
        <v>722</v>
      </c>
      <c r="G24" s="24"/>
      <c r="K24" s="79" t="s">
        <v>723</v>
      </c>
      <c r="L24" s="77">
        <v>11</v>
      </c>
      <c r="M24" s="78" t="s">
        <v>724</v>
      </c>
      <c r="N24" s="100">
        <f>L24/(5*1.163)</f>
        <v>1.8916595012897677</v>
      </c>
    </row>
    <row r="25" spans="1:15" x14ac:dyDescent="0.25">
      <c r="A25" s="23">
        <v>3</v>
      </c>
      <c r="B25" s="36" t="s">
        <v>731</v>
      </c>
      <c r="C25" s="2" t="s">
        <v>732</v>
      </c>
      <c r="D25" s="2" t="s">
        <v>733</v>
      </c>
      <c r="E25" s="30">
        <v>2026</v>
      </c>
      <c r="F25" s="2" t="s">
        <v>734</v>
      </c>
      <c r="G25" s="24"/>
    </row>
    <row r="26" spans="1:15" x14ac:dyDescent="0.25">
      <c r="A26" s="23">
        <v>2</v>
      </c>
      <c r="B26" s="36" t="s">
        <v>731</v>
      </c>
      <c r="C26" s="2" t="s">
        <v>732</v>
      </c>
      <c r="D26" s="2" t="s">
        <v>735</v>
      </c>
      <c r="E26" s="30">
        <v>2026</v>
      </c>
      <c r="F26" s="2" t="s">
        <v>736</v>
      </c>
      <c r="G26" s="101"/>
    </row>
    <row r="27" spans="1:15" x14ac:dyDescent="0.25">
      <c r="A27" s="23">
        <v>2</v>
      </c>
      <c r="B27" s="36" t="s">
        <v>731</v>
      </c>
      <c r="C27" s="2" t="s">
        <v>732</v>
      </c>
      <c r="D27" s="2" t="s">
        <v>737</v>
      </c>
      <c r="E27" s="30">
        <v>2026</v>
      </c>
      <c r="F27" s="2" t="s">
        <v>738</v>
      </c>
      <c r="G27" s="101"/>
    </row>
    <row r="28" spans="1:15" x14ac:dyDescent="0.25">
      <c r="A28" s="23">
        <v>10</v>
      </c>
      <c r="B28" s="36" t="s">
        <v>210</v>
      </c>
      <c r="C28" s="2" t="s">
        <v>739</v>
      </c>
      <c r="D28" s="2" t="s">
        <v>740</v>
      </c>
      <c r="E28" s="30">
        <v>2026</v>
      </c>
      <c r="F28" s="2" t="s">
        <v>211</v>
      </c>
      <c r="G28" s="101"/>
    </row>
    <row r="29" spans="1:15" x14ac:dyDescent="0.25">
      <c r="A29" s="23">
        <v>1</v>
      </c>
      <c r="B29" s="36" t="s">
        <v>14</v>
      </c>
      <c r="C29" s="30" t="s">
        <v>23</v>
      </c>
      <c r="D29" s="30" t="s">
        <v>24</v>
      </c>
      <c r="E29" s="42">
        <v>2026</v>
      </c>
      <c r="F29" s="43" t="s">
        <v>103</v>
      </c>
      <c r="G29" s="35"/>
    </row>
    <row r="30" spans="1:15" x14ac:dyDescent="0.25">
      <c r="A30" s="112" t="s">
        <v>741</v>
      </c>
      <c r="B30" s="113"/>
      <c r="C30" s="113"/>
      <c r="D30" s="113"/>
      <c r="E30" s="113"/>
      <c r="F30" s="113"/>
      <c r="G30" s="114"/>
    </row>
    <row r="31" spans="1:15" ht="15.75" thickBot="1" x14ac:dyDescent="0.3">
      <c r="A31" s="26">
        <v>4</v>
      </c>
      <c r="B31" s="44" t="s">
        <v>742</v>
      </c>
      <c r="C31" s="28" t="s">
        <v>743</v>
      </c>
      <c r="D31" s="28" t="s">
        <v>744</v>
      </c>
      <c r="E31" s="27"/>
      <c r="F31" s="28" t="s">
        <v>745</v>
      </c>
      <c r="G31" s="32"/>
      <c r="K31" s="102" t="s">
        <v>725</v>
      </c>
      <c r="L31" s="102">
        <f>A31*4</f>
        <v>16</v>
      </c>
      <c r="O31" s="104">
        <f>L31/(5*1.163)</f>
        <v>2.7515047291487531</v>
      </c>
    </row>
    <row r="32" spans="1:15" x14ac:dyDescent="0.25">
      <c r="L32" s="62"/>
    </row>
    <row r="33" spans="12:12" x14ac:dyDescent="0.25">
      <c r="L33" s="62"/>
    </row>
  </sheetData>
  <mergeCells count="3">
    <mergeCell ref="A18:G18"/>
    <mergeCell ref="A19:G19"/>
    <mergeCell ref="A30:G30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Header xml:space="preserve">&amp;L
</oddHeader>
  </headerFooter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CA18E-EB8B-4F51-8EA7-8F881273E065}">
  <sheetPr>
    <pageSetUpPr fitToPage="1"/>
  </sheetPr>
  <dimension ref="A1:O42"/>
  <sheetViews>
    <sheetView tabSelected="1" showWhiteSpace="0" zoomScaleNormal="100" workbookViewId="0">
      <selection activeCell="R20" sqref="R20"/>
    </sheetView>
  </sheetViews>
  <sheetFormatPr baseColWidth="10" defaultRowHeight="15" x14ac:dyDescent="0.25"/>
  <cols>
    <col min="1" max="1" width="6" customWidth="1"/>
    <col min="2" max="2" width="20.85546875" customWidth="1"/>
    <col min="4" max="4" width="13" customWidth="1"/>
    <col min="5" max="5" width="11.5703125" customWidth="1"/>
    <col min="6" max="6" width="26.7109375" customWidth="1"/>
    <col min="7" max="7" width="10.5703125" customWidth="1"/>
    <col min="11" max="11" width="13.14062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747</v>
      </c>
      <c r="D6" s="10"/>
      <c r="E6" s="10"/>
      <c r="F6" s="55" t="s">
        <v>108</v>
      </c>
      <c r="G6" s="56">
        <v>45813</v>
      </c>
    </row>
    <row r="7" spans="1:7" x14ac:dyDescent="0.25">
      <c r="A7" s="8"/>
      <c r="B7" s="9"/>
      <c r="C7" s="10" t="s">
        <v>749</v>
      </c>
      <c r="D7" s="10"/>
      <c r="E7" s="10"/>
      <c r="F7" s="55"/>
      <c r="G7" s="56"/>
    </row>
    <row r="8" spans="1:7" x14ac:dyDescent="0.25">
      <c r="A8" s="8"/>
      <c r="B8" s="9" t="s">
        <v>3</v>
      </c>
      <c r="C8" s="10" t="s">
        <v>28</v>
      </c>
      <c r="D8" s="10"/>
      <c r="E8" s="10"/>
      <c r="F8" s="10"/>
      <c r="G8" s="11"/>
    </row>
    <row r="9" spans="1:7" x14ac:dyDescent="0.25">
      <c r="A9" s="8"/>
      <c r="B9" s="10"/>
      <c r="C9" s="10" t="s">
        <v>29</v>
      </c>
      <c r="D9" s="10"/>
      <c r="E9" s="10"/>
      <c r="F9" s="10"/>
      <c r="G9" s="11"/>
    </row>
    <row r="10" spans="1:7" x14ac:dyDescent="0.25">
      <c r="A10" s="12"/>
      <c r="C10" s="13" t="s">
        <v>4</v>
      </c>
      <c r="D10">
        <v>206</v>
      </c>
      <c r="E10" t="s">
        <v>760</v>
      </c>
      <c r="G10" s="14"/>
    </row>
    <row r="11" spans="1:7" x14ac:dyDescent="0.25">
      <c r="A11" s="12"/>
      <c r="C11" s="13" t="s">
        <v>6</v>
      </c>
      <c r="D11" s="15" t="s">
        <v>7</v>
      </c>
      <c r="G11" s="14"/>
    </row>
    <row r="12" spans="1:7" x14ac:dyDescent="0.25">
      <c r="A12" s="12"/>
      <c r="C12" s="13" t="s">
        <v>8</v>
      </c>
      <c r="D12" t="s">
        <v>119</v>
      </c>
      <c r="G12" s="14"/>
    </row>
    <row r="13" spans="1:7" x14ac:dyDescent="0.25">
      <c r="A13" s="12"/>
      <c r="C13" s="13" t="s">
        <v>25</v>
      </c>
      <c r="D13" s="62">
        <f>L23+L25</f>
        <v>83</v>
      </c>
      <c r="E13" t="s">
        <v>15</v>
      </c>
      <c r="G13" s="14"/>
    </row>
    <row r="14" spans="1:7" x14ac:dyDescent="0.25">
      <c r="A14" s="12"/>
      <c r="C14" s="13" t="s">
        <v>26</v>
      </c>
      <c r="D14" s="62">
        <f>L24+L29</f>
        <v>105</v>
      </c>
      <c r="E14" t="s">
        <v>15</v>
      </c>
      <c r="G14" s="14"/>
    </row>
    <row r="15" spans="1:7" ht="15.75" thickBot="1" x14ac:dyDescent="0.3">
      <c r="A15" s="16"/>
      <c r="B15" s="17"/>
      <c r="C15" s="18"/>
      <c r="D15" s="17"/>
      <c r="E15" s="17"/>
      <c r="F15" s="17"/>
      <c r="G15" s="19"/>
    </row>
    <row r="16" spans="1:7" ht="15.75" thickBot="1" x14ac:dyDescent="0.3"/>
    <row r="17" spans="1:15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  <c r="L17" s="68" t="s">
        <v>327</v>
      </c>
      <c r="M17" s="60" t="s">
        <v>307</v>
      </c>
      <c r="N17" s="60" t="s">
        <v>346</v>
      </c>
      <c r="O17" s="103" t="s">
        <v>726</v>
      </c>
    </row>
    <row r="18" spans="1:15" x14ac:dyDescent="0.25">
      <c r="A18" s="127" t="s">
        <v>379</v>
      </c>
      <c r="B18" s="128"/>
      <c r="C18" s="128"/>
      <c r="D18" s="128"/>
      <c r="E18" s="128"/>
      <c r="F18" s="128"/>
      <c r="G18" s="129"/>
    </row>
    <row r="19" spans="1:15" x14ac:dyDescent="0.25">
      <c r="A19" s="112" t="s">
        <v>717</v>
      </c>
      <c r="B19" s="113"/>
      <c r="C19" s="113"/>
      <c r="D19" s="113"/>
      <c r="E19" s="113"/>
      <c r="F19" s="113"/>
      <c r="G19" s="114"/>
      <c r="K19" s="79"/>
      <c r="L19" s="79"/>
      <c r="N19" s="79"/>
    </row>
    <row r="20" spans="1:15" x14ac:dyDescent="0.25">
      <c r="A20" s="40">
        <v>1</v>
      </c>
      <c r="B20" s="41" t="s">
        <v>761</v>
      </c>
      <c r="C20" s="43" t="s">
        <v>720</v>
      </c>
      <c r="D20" s="43" t="s">
        <v>759</v>
      </c>
      <c r="E20" s="42">
        <v>2026</v>
      </c>
      <c r="F20" s="2"/>
      <c r="G20" s="31"/>
      <c r="K20" s="79"/>
      <c r="L20" s="79"/>
      <c r="M20" s="78"/>
      <c r="N20" s="79"/>
    </row>
    <row r="21" spans="1:15" x14ac:dyDescent="0.25">
      <c r="A21" s="23">
        <v>1</v>
      </c>
      <c r="B21" s="36" t="s">
        <v>750</v>
      </c>
      <c r="C21" s="2" t="s">
        <v>37</v>
      </c>
      <c r="D21" s="2" t="s">
        <v>751</v>
      </c>
      <c r="E21" s="30">
        <v>2026</v>
      </c>
      <c r="F21" s="2" t="s">
        <v>752</v>
      </c>
      <c r="G21" s="24"/>
      <c r="K21" s="79"/>
      <c r="M21" s="78"/>
      <c r="N21" s="100"/>
    </row>
    <row r="22" spans="1:15" x14ac:dyDescent="0.25">
      <c r="A22" s="23">
        <v>1</v>
      </c>
      <c r="B22" s="36" t="s">
        <v>53</v>
      </c>
      <c r="C22" s="2" t="s">
        <v>753</v>
      </c>
      <c r="D22" s="2" t="s">
        <v>754</v>
      </c>
      <c r="E22" s="30">
        <v>2026</v>
      </c>
      <c r="F22" s="2" t="s">
        <v>755</v>
      </c>
      <c r="G22" s="24"/>
      <c r="K22" s="79"/>
      <c r="M22" s="78"/>
      <c r="N22" s="100"/>
    </row>
    <row r="23" spans="1:15" x14ac:dyDescent="0.25">
      <c r="A23" s="23">
        <v>1</v>
      </c>
      <c r="B23" s="36" t="s">
        <v>729</v>
      </c>
      <c r="C23" s="2"/>
      <c r="D23" s="2"/>
      <c r="E23" s="30">
        <v>2026</v>
      </c>
      <c r="F23" s="2" t="s">
        <v>722</v>
      </c>
      <c r="G23" s="31"/>
      <c r="K23" s="79" t="s">
        <v>511</v>
      </c>
      <c r="L23" s="77">
        <v>71</v>
      </c>
      <c r="M23" s="78" t="s">
        <v>510</v>
      </c>
      <c r="N23" s="100">
        <f>L23/(20*1.163)</f>
        <v>3.0524505588993978</v>
      </c>
    </row>
    <row r="24" spans="1:15" x14ac:dyDescent="0.25">
      <c r="A24" s="23">
        <v>1</v>
      </c>
      <c r="B24" s="36" t="s">
        <v>730</v>
      </c>
      <c r="C24" s="2"/>
      <c r="D24" s="2"/>
      <c r="E24" s="30">
        <v>2026</v>
      </c>
      <c r="F24" s="2" t="s">
        <v>727</v>
      </c>
      <c r="G24" s="31"/>
      <c r="K24" s="102" t="s">
        <v>725</v>
      </c>
      <c r="L24" s="102">
        <v>81</v>
      </c>
      <c r="O24" s="104">
        <f>L24/(5*1.163)</f>
        <v>13.929492691315563</v>
      </c>
    </row>
    <row r="25" spans="1:15" x14ac:dyDescent="0.25">
      <c r="A25" s="23">
        <v>1</v>
      </c>
      <c r="B25" s="36" t="s">
        <v>729</v>
      </c>
      <c r="C25" s="2"/>
      <c r="D25" s="2"/>
      <c r="E25" s="30">
        <v>2026</v>
      </c>
      <c r="F25" s="2" t="s">
        <v>722</v>
      </c>
      <c r="G25" s="24"/>
      <c r="K25" s="79" t="s">
        <v>723</v>
      </c>
      <c r="L25" s="77">
        <v>12</v>
      </c>
      <c r="M25" s="78" t="s">
        <v>724</v>
      </c>
      <c r="N25" s="100">
        <f>L25/(5*1.163)</f>
        <v>2.0636285468615649</v>
      </c>
    </row>
    <row r="26" spans="1:15" x14ac:dyDescent="0.25">
      <c r="A26" s="40">
        <v>1</v>
      </c>
      <c r="B26" s="41" t="s">
        <v>233</v>
      </c>
      <c r="C26" s="43"/>
      <c r="D26" s="43" t="s">
        <v>728</v>
      </c>
      <c r="E26" s="42">
        <v>2026</v>
      </c>
      <c r="F26" s="2" t="s">
        <v>705</v>
      </c>
      <c r="G26" s="24"/>
    </row>
    <row r="27" spans="1:15" x14ac:dyDescent="0.25">
      <c r="A27" s="23">
        <v>1</v>
      </c>
      <c r="B27" s="36" t="s">
        <v>14</v>
      </c>
      <c r="C27" s="30" t="s">
        <v>23</v>
      </c>
      <c r="D27" s="30" t="s">
        <v>24</v>
      </c>
      <c r="E27" s="42">
        <v>2026</v>
      </c>
      <c r="F27" s="43" t="s">
        <v>103</v>
      </c>
      <c r="G27" s="35"/>
    </row>
    <row r="28" spans="1:15" x14ac:dyDescent="0.25">
      <c r="A28" s="112" t="s">
        <v>741</v>
      </c>
      <c r="B28" s="113"/>
      <c r="C28" s="113"/>
      <c r="D28" s="113"/>
      <c r="E28" s="113"/>
      <c r="F28" s="113"/>
      <c r="G28" s="114"/>
    </row>
    <row r="29" spans="1:15" x14ac:dyDescent="0.25">
      <c r="A29" s="23">
        <v>4</v>
      </c>
      <c r="B29" s="36" t="s">
        <v>742</v>
      </c>
      <c r="C29" s="2" t="s">
        <v>743</v>
      </c>
      <c r="D29" s="2" t="s">
        <v>744</v>
      </c>
      <c r="E29" s="30"/>
      <c r="F29" s="2" t="s">
        <v>745</v>
      </c>
      <c r="G29" s="24"/>
      <c r="K29" s="102" t="s">
        <v>725</v>
      </c>
      <c r="L29" s="102">
        <f>A29*6</f>
        <v>24</v>
      </c>
      <c r="O29" s="104">
        <f>L29/(5*1.163)</f>
        <v>4.1272570937231299</v>
      </c>
    </row>
    <row r="30" spans="1:15" x14ac:dyDescent="0.25">
      <c r="A30" s="106" t="s">
        <v>378</v>
      </c>
      <c r="B30" s="107"/>
      <c r="C30" s="107"/>
      <c r="D30" s="107"/>
      <c r="E30" s="107"/>
      <c r="F30" s="107"/>
      <c r="G30" s="108"/>
    </row>
    <row r="31" spans="1:15" x14ac:dyDescent="0.25">
      <c r="A31" s="106" t="s">
        <v>213</v>
      </c>
      <c r="B31" s="107"/>
      <c r="C31" s="107"/>
      <c r="D31" s="107"/>
      <c r="E31" s="107"/>
      <c r="F31" s="107"/>
      <c r="G31" s="108"/>
    </row>
    <row r="32" spans="1:15" x14ac:dyDescent="0.25">
      <c r="A32" s="23">
        <v>16</v>
      </c>
      <c r="B32" s="36" t="s">
        <v>210</v>
      </c>
      <c r="C32" s="2" t="s">
        <v>739</v>
      </c>
      <c r="D32" s="2" t="s">
        <v>740</v>
      </c>
      <c r="E32" s="30">
        <v>2026</v>
      </c>
      <c r="F32" s="2" t="s">
        <v>211</v>
      </c>
      <c r="G32" s="101"/>
    </row>
    <row r="33" spans="1:15" x14ac:dyDescent="0.25">
      <c r="A33" s="23">
        <v>4</v>
      </c>
      <c r="B33" s="36" t="s">
        <v>742</v>
      </c>
      <c r="C33" s="2" t="s">
        <v>743</v>
      </c>
      <c r="D33" s="2" t="s">
        <v>744</v>
      </c>
      <c r="E33" s="30"/>
      <c r="F33" s="2" t="s">
        <v>745</v>
      </c>
      <c r="G33" s="24"/>
      <c r="K33" s="102" t="s">
        <v>725</v>
      </c>
      <c r="L33" s="102">
        <f>A33*6</f>
        <v>24</v>
      </c>
      <c r="O33" s="104">
        <f>L33/(5*1.163)</f>
        <v>4.1272570937231299</v>
      </c>
    </row>
    <row r="34" spans="1:15" x14ac:dyDescent="0.25">
      <c r="A34" s="23">
        <v>5</v>
      </c>
      <c r="B34" s="36" t="s">
        <v>731</v>
      </c>
      <c r="C34" s="2" t="s">
        <v>732</v>
      </c>
      <c r="D34" s="2" t="s">
        <v>733</v>
      </c>
      <c r="E34" s="30">
        <v>2026</v>
      </c>
      <c r="F34" s="2" t="s">
        <v>734</v>
      </c>
      <c r="G34" s="24"/>
    </row>
    <row r="35" spans="1:15" x14ac:dyDescent="0.25">
      <c r="A35" s="23">
        <v>2</v>
      </c>
      <c r="B35" s="36" t="s">
        <v>731</v>
      </c>
      <c r="C35" s="2" t="s">
        <v>732</v>
      </c>
      <c r="D35" s="2" t="s">
        <v>735</v>
      </c>
      <c r="E35" s="30">
        <v>2026</v>
      </c>
      <c r="F35" s="2" t="s">
        <v>736</v>
      </c>
      <c r="G35" s="101"/>
    </row>
    <row r="36" spans="1:15" x14ac:dyDescent="0.25">
      <c r="A36" s="23">
        <v>4</v>
      </c>
      <c r="B36" s="36" t="s">
        <v>731</v>
      </c>
      <c r="C36" s="2" t="s">
        <v>732</v>
      </c>
      <c r="D36" s="2" t="s">
        <v>737</v>
      </c>
      <c r="E36" s="30">
        <v>2026</v>
      </c>
      <c r="F36" s="2" t="s">
        <v>738</v>
      </c>
      <c r="G36" s="101"/>
    </row>
    <row r="37" spans="1:15" x14ac:dyDescent="0.25">
      <c r="A37" s="106" t="s">
        <v>227</v>
      </c>
      <c r="B37" s="107"/>
      <c r="C37" s="107"/>
      <c r="D37" s="107"/>
      <c r="E37" s="107"/>
      <c r="F37" s="107"/>
      <c r="G37" s="108"/>
      <c r="K37" s="79"/>
      <c r="L37" s="79"/>
      <c r="N37" s="79"/>
    </row>
    <row r="38" spans="1:15" x14ac:dyDescent="0.25">
      <c r="A38" s="23">
        <v>1</v>
      </c>
      <c r="B38" s="36" t="s">
        <v>756</v>
      </c>
      <c r="C38" s="2" t="s">
        <v>388</v>
      </c>
      <c r="D38" s="2" t="s">
        <v>757</v>
      </c>
      <c r="E38" s="30">
        <v>2026</v>
      </c>
      <c r="F38" s="2" t="s">
        <v>758</v>
      </c>
      <c r="G38" s="31"/>
    </row>
    <row r="39" spans="1:15" x14ac:dyDescent="0.25">
      <c r="A39" s="40">
        <v>1</v>
      </c>
      <c r="B39" s="41" t="s">
        <v>489</v>
      </c>
      <c r="C39" s="43" t="s">
        <v>720</v>
      </c>
      <c r="D39" s="43" t="s">
        <v>759</v>
      </c>
      <c r="E39" s="42">
        <v>2026</v>
      </c>
      <c r="F39" s="43"/>
      <c r="G39" s="24"/>
      <c r="K39" s="79" t="s">
        <v>512</v>
      </c>
      <c r="L39" s="79">
        <v>43</v>
      </c>
      <c r="N39" s="100">
        <f>L39/(15*1.163)</f>
        <v>2.4648896531957583</v>
      </c>
    </row>
    <row r="40" spans="1:15" ht="7.5" customHeight="1" thickBot="1" x14ac:dyDescent="0.3">
      <c r="A40" s="26"/>
      <c r="B40" s="44"/>
      <c r="C40" s="28"/>
      <c r="D40" s="28"/>
      <c r="E40" s="27"/>
      <c r="F40" s="28"/>
      <c r="G40" s="105"/>
    </row>
    <row r="41" spans="1:15" x14ac:dyDescent="0.25">
      <c r="L41" s="62"/>
    </row>
    <row r="42" spans="1:15" x14ac:dyDescent="0.25">
      <c r="L42" s="62"/>
    </row>
  </sheetData>
  <mergeCells count="6">
    <mergeCell ref="A30:G30"/>
    <mergeCell ref="A31:G31"/>
    <mergeCell ref="A37:G37"/>
    <mergeCell ref="A18:G18"/>
    <mergeCell ref="A19:G19"/>
    <mergeCell ref="A28:G28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Header xml:space="preserve">&amp;L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6E224-B551-4776-97FF-76AC21763CF1}">
  <sheetPr>
    <pageSetUpPr fitToPage="1"/>
  </sheetPr>
  <dimension ref="A1:G48"/>
  <sheetViews>
    <sheetView showWhiteSpace="0" zoomScaleNormal="100" workbookViewId="0">
      <selection activeCell="F1" sqref="F1"/>
    </sheetView>
  </sheetViews>
  <sheetFormatPr baseColWidth="10" defaultRowHeight="15" x14ac:dyDescent="0.25"/>
  <cols>
    <col min="1" max="1" width="5.28515625" customWidth="1"/>
    <col min="2" max="2" width="20.140625" customWidth="1"/>
    <col min="4" max="4" width="14.140625" customWidth="1"/>
    <col min="5" max="5" width="10" customWidth="1"/>
    <col min="6" max="6" width="26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562</v>
      </c>
      <c r="D6" s="10"/>
      <c r="E6" s="10"/>
      <c r="F6" s="55" t="s">
        <v>108</v>
      </c>
      <c r="G6" s="56">
        <v>45773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43</v>
      </c>
      <c r="E9" t="s">
        <v>5</v>
      </c>
      <c r="F9" t="s">
        <v>564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44</v>
      </c>
      <c r="G11" s="14"/>
    </row>
    <row r="12" spans="1:7" x14ac:dyDescent="0.25">
      <c r="A12" s="12"/>
      <c r="C12" s="13"/>
      <c r="G12" s="14"/>
    </row>
    <row r="13" spans="1:7" x14ac:dyDescent="0.25">
      <c r="A13" s="12"/>
      <c r="C13" s="13" t="s">
        <v>26</v>
      </c>
      <c r="D13" s="39">
        <v>545</v>
      </c>
      <c r="E13" t="s">
        <v>15</v>
      </c>
      <c r="G13" s="14"/>
    </row>
    <row r="14" spans="1:7" ht="15.75" thickBot="1" x14ac:dyDescent="0.3">
      <c r="A14" s="16"/>
      <c r="B14" s="17"/>
      <c r="C14" s="18"/>
      <c r="D14" s="17"/>
      <c r="E14" s="17"/>
      <c r="F14" s="17"/>
      <c r="G14" s="19"/>
    </row>
    <row r="15" spans="1:7" x14ac:dyDescent="0.25">
      <c r="C15" s="13"/>
    </row>
    <row r="16" spans="1:7" ht="15.75" thickBot="1" x14ac:dyDescent="0.3"/>
    <row r="17" spans="1:7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</row>
    <row r="18" spans="1:7" x14ac:dyDescent="0.25">
      <c r="A18" s="106" t="s">
        <v>593</v>
      </c>
      <c r="B18" s="107"/>
      <c r="C18" s="107"/>
      <c r="D18" s="107"/>
      <c r="E18" s="107"/>
      <c r="F18" s="107"/>
      <c r="G18" s="108"/>
    </row>
    <row r="19" spans="1:7" x14ac:dyDescent="0.25">
      <c r="A19" s="74">
        <v>1</v>
      </c>
      <c r="B19" s="38" t="s">
        <v>34</v>
      </c>
      <c r="C19" s="37" t="s">
        <v>36</v>
      </c>
      <c r="D19" s="37" t="s">
        <v>563</v>
      </c>
      <c r="E19" s="72">
        <v>2022</v>
      </c>
      <c r="F19" s="37" t="s">
        <v>520</v>
      </c>
      <c r="G19" s="24"/>
    </row>
    <row r="20" spans="1:7" x14ac:dyDescent="0.25">
      <c r="A20" s="23"/>
      <c r="B20" s="36"/>
      <c r="C20" s="2"/>
      <c r="D20" s="2"/>
      <c r="E20" s="30"/>
      <c r="F20" s="2"/>
      <c r="G20" s="24"/>
    </row>
    <row r="21" spans="1:7" x14ac:dyDescent="0.25">
      <c r="A21" s="25"/>
      <c r="B21" s="36"/>
      <c r="C21" s="2"/>
      <c r="D21" s="2"/>
      <c r="E21" s="30"/>
      <c r="F21" s="2"/>
      <c r="G21" s="24"/>
    </row>
    <row r="22" spans="1:7" x14ac:dyDescent="0.25">
      <c r="A22" s="25"/>
      <c r="B22" s="36"/>
      <c r="C22" s="2"/>
      <c r="D22" s="2"/>
      <c r="E22" s="30"/>
      <c r="F22" s="2"/>
      <c r="G22" s="24"/>
    </row>
    <row r="23" spans="1:7" x14ac:dyDescent="0.25">
      <c r="A23" s="25"/>
      <c r="B23" s="36"/>
      <c r="C23" s="2"/>
      <c r="D23" s="2"/>
      <c r="E23" s="30"/>
      <c r="F23" s="2"/>
      <c r="G23" s="24"/>
    </row>
    <row r="24" spans="1:7" x14ac:dyDescent="0.25">
      <c r="A24" s="25"/>
      <c r="B24" s="36"/>
      <c r="C24" s="2"/>
      <c r="D24" s="2"/>
      <c r="E24" s="30"/>
      <c r="F24" s="2"/>
      <c r="G24" s="24"/>
    </row>
    <row r="25" spans="1:7" x14ac:dyDescent="0.25">
      <c r="A25" s="25"/>
      <c r="B25" s="36"/>
      <c r="C25" s="2"/>
      <c r="D25" s="2"/>
      <c r="E25" s="30"/>
      <c r="F25" s="2"/>
      <c r="G25" s="24"/>
    </row>
    <row r="26" spans="1:7" x14ac:dyDescent="0.25">
      <c r="A26" s="23"/>
      <c r="B26" s="36"/>
      <c r="C26" s="2"/>
      <c r="D26" s="2"/>
      <c r="E26" s="30"/>
      <c r="F26" s="2"/>
      <c r="G26" s="31"/>
    </row>
    <row r="27" spans="1:7" x14ac:dyDescent="0.25">
      <c r="A27" s="23"/>
      <c r="B27" s="36"/>
      <c r="C27" s="2"/>
      <c r="D27" s="2"/>
      <c r="E27" s="30"/>
      <c r="F27" s="2"/>
      <c r="G27" s="24"/>
    </row>
    <row r="28" spans="1:7" x14ac:dyDescent="0.25">
      <c r="A28" s="23"/>
      <c r="B28" s="36"/>
      <c r="C28" s="36"/>
      <c r="D28" s="81"/>
      <c r="E28" s="30"/>
      <c r="F28" s="2"/>
      <c r="G28" s="24"/>
    </row>
    <row r="29" spans="1:7" x14ac:dyDescent="0.25">
      <c r="A29" s="23"/>
      <c r="B29" s="36"/>
      <c r="C29" s="30"/>
      <c r="D29" s="30"/>
      <c r="E29" s="30"/>
      <c r="F29" s="2"/>
      <c r="G29" s="24"/>
    </row>
    <row r="30" spans="1:7" x14ac:dyDescent="0.25">
      <c r="A30" s="106" t="s">
        <v>38</v>
      </c>
      <c r="B30" s="107"/>
      <c r="C30" s="107"/>
      <c r="D30" s="107"/>
      <c r="E30" s="107"/>
      <c r="F30" s="107"/>
      <c r="G30" s="108"/>
    </row>
    <row r="31" spans="1:7" x14ac:dyDescent="0.25">
      <c r="A31" s="74">
        <v>2</v>
      </c>
      <c r="B31" s="38" t="s">
        <v>575</v>
      </c>
      <c r="C31" s="37" t="s">
        <v>37</v>
      </c>
      <c r="D31" s="37" t="s">
        <v>577</v>
      </c>
      <c r="E31" s="72">
        <v>2022</v>
      </c>
      <c r="F31" s="37" t="s">
        <v>576</v>
      </c>
      <c r="G31" s="24"/>
    </row>
    <row r="32" spans="1:7" x14ac:dyDescent="0.25">
      <c r="A32" s="75">
        <v>1</v>
      </c>
      <c r="B32" s="38" t="s">
        <v>578</v>
      </c>
      <c r="C32" s="37" t="s">
        <v>79</v>
      </c>
      <c r="D32" s="76" t="s">
        <v>580</v>
      </c>
      <c r="E32" s="72">
        <v>2022</v>
      </c>
      <c r="F32" s="37" t="s">
        <v>579</v>
      </c>
      <c r="G32" s="24"/>
    </row>
    <row r="33" spans="1:7" x14ac:dyDescent="0.25">
      <c r="A33" s="75">
        <v>1</v>
      </c>
      <c r="B33" s="38" t="s">
        <v>581</v>
      </c>
      <c r="C33" s="37" t="s">
        <v>79</v>
      </c>
      <c r="D33" s="76" t="s">
        <v>545</v>
      </c>
      <c r="E33" s="72">
        <v>2022</v>
      </c>
      <c r="F33" s="37" t="s">
        <v>584</v>
      </c>
      <c r="G33" s="35"/>
    </row>
    <row r="34" spans="1:7" x14ac:dyDescent="0.25">
      <c r="A34" s="75">
        <v>1</v>
      </c>
      <c r="B34" s="38" t="s">
        <v>581</v>
      </c>
      <c r="C34" s="37" t="s">
        <v>79</v>
      </c>
      <c r="D34" s="76" t="s">
        <v>582</v>
      </c>
      <c r="E34" s="72">
        <v>2022</v>
      </c>
      <c r="F34" s="37" t="s">
        <v>583</v>
      </c>
      <c r="G34" s="35"/>
    </row>
    <row r="35" spans="1:7" x14ac:dyDescent="0.25">
      <c r="A35" s="75">
        <v>1</v>
      </c>
      <c r="B35" s="38" t="s">
        <v>581</v>
      </c>
      <c r="C35" s="37" t="s">
        <v>79</v>
      </c>
      <c r="D35" s="76" t="s">
        <v>585</v>
      </c>
      <c r="E35" s="72">
        <v>2022</v>
      </c>
      <c r="F35" s="37" t="s">
        <v>586</v>
      </c>
      <c r="G35" s="24"/>
    </row>
    <row r="36" spans="1:7" x14ac:dyDescent="0.25">
      <c r="A36" s="75">
        <v>2</v>
      </c>
      <c r="B36" s="38" t="s">
        <v>578</v>
      </c>
      <c r="C36" s="37" t="s">
        <v>79</v>
      </c>
      <c r="D36" s="76" t="s">
        <v>587</v>
      </c>
      <c r="E36" s="72">
        <v>2022</v>
      </c>
      <c r="F36" s="37" t="s">
        <v>588</v>
      </c>
      <c r="G36" s="24"/>
    </row>
    <row r="37" spans="1:7" x14ac:dyDescent="0.25">
      <c r="A37" s="74">
        <v>1</v>
      </c>
      <c r="B37" s="38" t="s">
        <v>53</v>
      </c>
      <c r="C37" s="37" t="s">
        <v>529</v>
      </c>
      <c r="D37" s="37" t="s">
        <v>589</v>
      </c>
      <c r="E37" s="72">
        <v>2022</v>
      </c>
      <c r="F37" s="37" t="s">
        <v>590</v>
      </c>
      <c r="G37" s="24"/>
    </row>
    <row r="38" spans="1:7" x14ac:dyDescent="0.25">
      <c r="A38" s="74">
        <v>1</v>
      </c>
      <c r="B38" s="38" t="s">
        <v>552</v>
      </c>
      <c r="C38" s="37" t="s">
        <v>553</v>
      </c>
      <c r="D38" s="37" t="s">
        <v>554</v>
      </c>
      <c r="E38" s="72">
        <v>2022</v>
      </c>
      <c r="F38" s="37" t="s">
        <v>555</v>
      </c>
      <c r="G38" s="35"/>
    </row>
    <row r="39" spans="1:7" x14ac:dyDescent="0.25">
      <c r="A39" s="74">
        <v>1</v>
      </c>
      <c r="B39" s="38" t="s">
        <v>41</v>
      </c>
      <c r="C39" s="38" t="s">
        <v>19</v>
      </c>
      <c r="D39" s="86" t="s">
        <v>591</v>
      </c>
      <c r="E39" s="72">
        <v>2022</v>
      </c>
      <c r="F39" s="37" t="s">
        <v>96</v>
      </c>
      <c r="G39" s="24"/>
    </row>
    <row r="40" spans="1:7" x14ac:dyDescent="0.25">
      <c r="A40" s="74">
        <v>1</v>
      </c>
      <c r="B40" s="38" t="s">
        <v>14</v>
      </c>
      <c r="C40" s="72" t="s">
        <v>23</v>
      </c>
      <c r="D40" s="72" t="s">
        <v>24</v>
      </c>
      <c r="E40" s="72"/>
      <c r="F40" s="37" t="s">
        <v>592</v>
      </c>
      <c r="G40" s="24"/>
    </row>
    <row r="41" spans="1:7" x14ac:dyDescent="0.25">
      <c r="A41" s="23"/>
      <c r="B41" s="36"/>
      <c r="C41" s="30"/>
      <c r="D41" s="2"/>
      <c r="E41" s="2"/>
      <c r="F41" s="2"/>
      <c r="G41" s="24"/>
    </row>
    <row r="42" spans="1:7" x14ac:dyDescent="0.25">
      <c r="A42" s="23"/>
      <c r="B42" s="36"/>
      <c r="C42" s="30"/>
      <c r="D42" s="2"/>
      <c r="E42" s="2"/>
      <c r="F42" s="2"/>
      <c r="G42" s="24"/>
    </row>
    <row r="43" spans="1:7" x14ac:dyDescent="0.25">
      <c r="A43" s="23"/>
      <c r="B43" s="36"/>
      <c r="C43" s="2"/>
      <c r="D43" s="71"/>
      <c r="E43" s="30"/>
      <c r="F43" s="2"/>
      <c r="G43" s="24"/>
    </row>
    <row r="44" spans="1:7" x14ac:dyDescent="0.25">
      <c r="A44" s="23"/>
      <c r="B44" s="36"/>
      <c r="C44" s="30"/>
      <c r="D44" s="2"/>
      <c r="E44" s="2"/>
      <c r="F44" s="2"/>
      <c r="G44" s="24"/>
    </row>
    <row r="45" spans="1:7" x14ac:dyDescent="0.25">
      <c r="A45" s="23"/>
      <c r="B45" s="36"/>
      <c r="C45" s="30"/>
      <c r="D45" s="2"/>
      <c r="E45" s="2"/>
      <c r="F45" s="2"/>
      <c r="G45" s="24"/>
    </row>
    <row r="46" spans="1:7" x14ac:dyDescent="0.25">
      <c r="A46" s="23"/>
      <c r="B46" s="30"/>
      <c r="C46" s="2"/>
      <c r="D46" s="2"/>
      <c r="E46" s="30"/>
      <c r="F46" s="2"/>
      <c r="G46" s="24"/>
    </row>
    <row r="47" spans="1:7" x14ac:dyDescent="0.25">
      <c r="A47" s="23"/>
      <c r="B47" s="30"/>
      <c r="C47" s="2"/>
      <c r="D47" s="2"/>
      <c r="E47" s="30"/>
      <c r="F47" s="2"/>
      <c r="G47" s="24"/>
    </row>
    <row r="48" spans="1:7" ht="15.75" thickBot="1" x14ac:dyDescent="0.3">
      <c r="A48" s="26"/>
      <c r="B48" s="27"/>
      <c r="C48" s="27"/>
      <c r="D48" s="27"/>
      <c r="E48" s="27"/>
      <c r="F48" s="28"/>
      <c r="G48" s="32"/>
    </row>
  </sheetData>
  <mergeCells count="2">
    <mergeCell ref="A18:G18"/>
    <mergeCell ref="A30:G30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2"/>
  <sheetViews>
    <sheetView showWhiteSpace="0" zoomScaleNormal="100" workbookViewId="0">
      <selection activeCell="J12" sqref="J12"/>
    </sheetView>
  </sheetViews>
  <sheetFormatPr baseColWidth="10" defaultRowHeight="15" x14ac:dyDescent="0.25"/>
  <cols>
    <col min="1" max="1" width="6" customWidth="1"/>
    <col min="2" max="2" width="19.7109375" customWidth="1"/>
    <col min="4" max="4" width="14.140625" customWidth="1"/>
    <col min="6" max="6" width="25.2851562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46</v>
      </c>
      <c r="D6" s="10"/>
      <c r="E6" s="10"/>
      <c r="F6" s="55" t="s">
        <v>108</v>
      </c>
      <c r="G6" s="56">
        <v>45773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</v>
      </c>
      <c r="E9" t="s">
        <v>5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47</v>
      </c>
      <c r="G11" s="14"/>
    </row>
    <row r="12" spans="1:7" x14ac:dyDescent="0.25">
      <c r="A12" s="12"/>
      <c r="C12" s="13" t="s">
        <v>48</v>
      </c>
      <c r="D12" s="39">
        <v>1325</v>
      </c>
      <c r="E12" t="s">
        <v>15</v>
      </c>
      <c r="F12" s="67" t="s">
        <v>595</v>
      </c>
      <c r="G12" s="14"/>
    </row>
    <row r="13" spans="1:7" x14ac:dyDescent="0.25">
      <c r="A13" s="12"/>
      <c r="C13" s="13"/>
      <c r="D13" s="39"/>
      <c r="G13" s="14"/>
    </row>
    <row r="14" spans="1:7" ht="15.75" thickBot="1" x14ac:dyDescent="0.3">
      <c r="A14" s="16"/>
      <c r="B14" s="17"/>
      <c r="C14" s="18"/>
      <c r="D14" s="17"/>
      <c r="E14" s="17"/>
      <c r="F14" s="17"/>
      <c r="G14" s="19"/>
    </row>
    <row r="15" spans="1:7" x14ac:dyDescent="0.25">
      <c r="C15" s="13"/>
    </row>
    <row r="16" spans="1:7" ht="15.75" thickBot="1" x14ac:dyDescent="0.3"/>
    <row r="17" spans="1:10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</row>
    <row r="18" spans="1:10" x14ac:dyDescent="0.25">
      <c r="A18" s="106" t="s">
        <v>45</v>
      </c>
      <c r="B18" s="107"/>
      <c r="C18" s="107"/>
      <c r="D18" s="107"/>
      <c r="E18" s="107"/>
      <c r="F18" s="107"/>
      <c r="G18" s="108"/>
    </row>
    <row r="19" spans="1:10" x14ac:dyDescent="0.25">
      <c r="A19" s="74">
        <v>1</v>
      </c>
      <c r="B19" s="38" t="s">
        <v>16</v>
      </c>
      <c r="C19" s="37" t="s">
        <v>49</v>
      </c>
      <c r="D19" s="38" t="s">
        <v>594</v>
      </c>
      <c r="E19" s="72">
        <v>2022</v>
      </c>
      <c r="F19" s="37" t="s">
        <v>51</v>
      </c>
      <c r="G19" s="24"/>
      <c r="H19" s="61"/>
      <c r="I19" s="61"/>
      <c r="J19" s="62"/>
    </row>
    <row r="20" spans="1:10" x14ac:dyDescent="0.25">
      <c r="A20" s="74">
        <v>1</v>
      </c>
      <c r="B20" s="38" t="s">
        <v>50</v>
      </c>
      <c r="C20" s="37" t="s">
        <v>49</v>
      </c>
      <c r="D20" s="38" t="s">
        <v>594</v>
      </c>
      <c r="E20" s="72">
        <v>2022</v>
      </c>
      <c r="F20" s="37" t="s">
        <v>51</v>
      </c>
      <c r="G20" s="24"/>
      <c r="H20" s="61"/>
      <c r="I20" s="61"/>
      <c r="J20" s="62"/>
    </row>
    <row r="21" spans="1:10" x14ac:dyDescent="0.25">
      <c r="A21" s="74">
        <v>2</v>
      </c>
      <c r="B21" s="38" t="s">
        <v>596</v>
      </c>
      <c r="C21" s="37" t="s">
        <v>597</v>
      </c>
      <c r="D21" s="38" t="s">
        <v>598</v>
      </c>
      <c r="E21" s="72">
        <v>2022</v>
      </c>
      <c r="F21" s="37" t="s">
        <v>599</v>
      </c>
      <c r="G21" s="24"/>
      <c r="H21" s="61"/>
      <c r="I21" s="61"/>
      <c r="J21" s="62"/>
    </row>
    <row r="22" spans="1:10" x14ac:dyDescent="0.25">
      <c r="A22" s="74">
        <v>1</v>
      </c>
      <c r="B22" s="38" t="s">
        <v>600</v>
      </c>
      <c r="C22" s="37" t="s">
        <v>597</v>
      </c>
      <c r="D22" s="38" t="s">
        <v>601</v>
      </c>
      <c r="E22" s="72">
        <v>2022</v>
      </c>
      <c r="F22" s="37" t="s">
        <v>602</v>
      </c>
      <c r="G22" s="24"/>
      <c r="J22" s="66"/>
    </row>
    <row r="23" spans="1:10" x14ac:dyDescent="0.25">
      <c r="A23" s="74">
        <v>2</v>
      </c>
      <c r="B23" s="38" t="s">
        <v>603</v>
      </c>
      <c r="C23" s="37" t="s">
        <v>597</v>
      </c>
      <c r="D23" s="38" t="s">
        <v>605</v>
      </c>
      <c r="E23" s="72">
        <v>2022</v>
      </c>
      <c r="F23" s="37" t="s">
        <v>604</v>
      </c>
      <c r="G23" s="24"/>
      <c r="J23" s="66"/>
    </row>
    <row r="24" spans="1:10" x14ac:dyDescent="0.25">
      <c r="A24" s="74">
        <v>1</v>
      </c>
      <c r="B24" s="38" t="s">
        <v>606</v>
      </c>
      <c r="C24" s="37" t="s">
        <v>215</v>
      </c>
      <c r="D24" s="38" t="s">
        <v>607</v>
      </c>
      <c r="E24" s="72">
        <v>2022</v>
      </c>
      <c r="F24" s="37" t="s">
        <v>609</v>
      </c>
      <c r="G24" s="24"/>
      <c r="J24" s="66"/>
    </row>
    <row r="25" spans="1:10" x14ac:dyDescent="0.25">
      <c r="A25" s="40">
        <v>1</v>
      </c>
      <c r="B25" s="41" t="s">
        <v>41</v>
      </c>
      <c r="C25" s="41" t="s">
        <v>308</v>
      </c>
      <c r="D25" s="42" t="s">
        <v>608</v>
      </c>
      <c r="E25" s="30">
        <v>2021</v>
      </c>
      <c r="F25" s="43" t="s">
        <v>42</v>
      </c>
      <c r="G25" s="24"/>
    </row>
    <row r="26" spans="1:10" x14ac:dyDescent="0.25">
      <c r="A26" s="74">
        <v>1</v>
      </c>
      <c r="B26" s="38" t="s">
        <v>610</v>
      </c>
      <c r="C26" s="38" t="s">
        <v>611</v>
      </c>
      <c r="D26" s="38" t="s">
        <v>612</v>
      </c>
      <c r="E26" s="72">
        <v>2022</v>
      </c>
      <c r="F26" s="37" t="s">
        <v>613</v>
      </c>
      <c r="G26" s="24"/>
    </row>
    <row r="27" spans="1:10" x14ac:dyDescent="0.25">
      <c r="A27" s="74">
        <v>1</v>
      </c>
      <c r="B27" s="38" t="s">
        <v>536</v>
      </c>
      <c r="C27" s="38" t="s">
        <v>533</v>
      </c>
      <c r="D27" s="38" t="s">
        <v>614</v>
      </c>
      <c r="E27" s="72">
        <v>2022</v>
      </c>
      <c r="F27" s="37" t="s">
        <v>615</v>
      </c>
      <c r="G27" s="24"/>
    </row>
    <row r="28" spans="1:10" x14ac:dyDescent="0.25">
      <c r="A28" s="74">
        <v>2</v>
      </c>
      <c r="B28" s="38" t="s">
        <v>53</v>
      </c>
      <c r="C28" s="37" t="s">
        <v>529</v>
      </c>
      <c r="D28" s="37" t="s">
        <v>530</v>
      </c>
      <c r="E28" s="72">
        <v>2022</v>
      </c>
      <c r="F28" s="37" t="s">
        <v>616</v>
      </c>
      <c r="G28" s="24"/>
    </row>
    <row r="29" spans="1:10" x14ac:dyDescent="0.25">
      <c r="A29" s="74">
        <v>1</v>
      </c>
      <c r="B29" s="38" t="s">
        <v>87</v>
      </c>
      <c r="C29" s="37" t="s">
        <v>79</v>
      </c>
      <c r="D29" s="76" t="s">
        <v>546</v>
      </c>
      <c r="E29" s="72">
        <v>2022</v>
      </c>
      <c r="F29" s="37" t="s">
        <v>617</v>
      </c>
      <c r="G29" s="24"/>
    </row>
    <row r="30" spans="1:10" x14ac:dyDescent="0.25">
      <c r="A30" s="75">
        <v>1</v>
      </c>
      <c r="B30" s="38" t="s">
        <v>88</v>
      </c>
      <c r="C30" s="37" t="s">
        <v>79</v>
      </c>
      <c r="D30" s="76" t="s">
        <v>546</v>
      </c>
      <c r="E30" s="87">
        <v>2022</v>
      </c>
      <c r="F30" s="37" t="s">
        <v>618</v>
      </c>
      <c r="G30" s="31"/>
    </row>
    <row r="31" spans="1:10" x14ac:dyDescent="0.25">
      <c r="A31" s="74">
        <v>1</v>
      </c>
      <c r="B31" s="38" t="s">
        <v>619</v>
      </c>
      <c r="C31" s="37" t="s">
        <v>79</v>
      </c>
      <c r="D31" s="37" t="s">
        <v>620</v>
      </c>
      <c r="E31" s="72">
        <v>2022</v>
      </c>
      <c r="F31" s="37" t="s">
        <v>623</v>
      </c>
      <c r="G31" s="24"/>
    </row>
    <row r="32" spans="1:10" x14ac:dyDescent="0.25">
      <c r="A32" s="74">
        <v>1</v>
      </c>
      <c r="B32" s="38" t="s">
        <v>621</v>
      </c>
      <c r="C32" s="37" t="s">
        <v>79</v>
      </c>
      <c r="D32" s="37" t="s">
        <v>622</v>
      </c>
      <c r="E32" s="72">
        <v>2022</v>
      </c>
      <c r="F32" s="37" t="s">
        <v>624</v>
      </c>
      <c r="G32" s="24"/>
    </row>
    <row r="33" spans="1:7" x14ac:dyDescent="0.25">
      <c r="A33" s="23"/>
      <c r="B33" s="36"/>
      <c r="C33" s="2"/>
      <c r="D33" s="2"/>
      <c r="E33" s="30"/>
      <c r="F33" s="2"/>
      <c r="G33" s="24"/>
    </row>
    <row r="34" spans="1:7" x14ac:dyDescent="0.25">
      <c r="A34" s="74">
        <v>1</v>
      </c>
      <c r="B34" s="38" t="s">
        <v>57</v>
      </c>
      <c r="C34" s="37" t="s">
        <v>37</v>
      </c>
      <c r="D34" s="37" t="s">
        <v>625</v>
      </c>
      <c r="E34" s="72">
        <v>2022</v>
      </c>
      <c r="F34" s="37" t="s">
        <v>629</v>
      </c>
      <c r="G34" s="24"/>
    </row>
    <row r="35" spans="1:7" x14ac:dyDescent="0.25">
      <c r="A35" s="74">
        <v>1</v>
      </c>
      <c r="B35" s="38" t="s">
        <v>40</v>
      </c>
      <c r="C35" s="37" t="s">
        <v>79</v>
      </c>
      <c r="D35" s="37" t="s">
        <v>626</v>
      </c>
      <c r="E35" s="72">
        <v>2022</v>
      </c>
      <c r="F35" s="37" t="s">
        <v>207</v>
      </c>
      <c r="G35" s="24"/>
    </row>
    <row r="36" spans="1:7" x14ac:dyDescent="0.25">
      <c r="A36" s="74">
        <v>1</v>
      </c>
      <c r="B36" s="38" t="s">
        <v>57</v>
      </c>
      <c r="C36" s="37" t="s">
        <v>37</v>
      </c>
      <c r="D36" s="37" t="s">
        <v>627</v>
      </c>
      <c r="E36" s="72">
        <v>2022</v>
      </c>
      <c r="F36" s="37" t="s">
        <v>630</v>
      </c>
      <c r="G36" s="24"/>
    </row>
    <row r="37" spans="1:7" x14ac:dyDescent="0.25">
      <c r="A37" s="74">
        <v>1</v>
      </c>
      <c r="B37" s="38" t="s">
        <v>40</v>
      </c>
      <c r="C37" s="37" t="s">
        <v>79</v>
      </c>
      <c r="D37" s="37" t="s">
        <v>626</v>
      </c>
      <c r="E37" s="72">
        <v>2022</v>
      </c>
      <c r="F37" s="37" t="s">
        <v>207</v>
      </c>
      <c r="G37" s="24"/>
    </row>
    <row r="38" spans="1:7" x14ac:dyDescent="0.25">
      <c r="A38" s="74">
        <v>1</v>
      </c>
      <c r="B38" s="38" t="s">
        <v>57</v>
      </c>
      <c r="C38" s="37" t="s">
        <v>37</v>
      </c>
      <c r="D38" s="37" t="s">
        <v>628</v>
      </c>
      <c r="E38" s="72">
        <v>2022</v>
      </c>
      <c r="F38" s="37" t="s">
        <v>631</v>
      </c>
      <c r="G38" s="24"/>
    </row>
    <row r="39" spans="1:7" x14ac:dyDescent="0.25">
      <c r="A39" s="74">
        <v>1</v>
      </c>
      <c r="B39" s="38" t="s">
        <v>57</v>
      </c>
      <c r="C39" s="37" t="s">
        <v>37</v>
      </c>
      <c r="D39" s="37" t="s">
        <v>628</v>
      </c>
      <c r="E39" s="72">
        <v>2022</v>
      </c>
      <c r="F39" s="37" t="s">
        <v>58</v>
      </c>
      <c r="G39" s="35"/>
    </row>
    <row r="40" spans="1:7" x14ac:dyDescent="0.25">
      <c r="A40" s="23">
        <v>1</v>
      </c>
      <c r="B40" s="36" t="s">
        <v>40</v>
      </c>
      <c r="C40" s="2" t="s">
        <v>61</v>
      </c>
      <c r="D40" s="2" t="s">
        <v>310</v>
      </c>
      <c r="E40" s="30">
        <v>2015</v>
      </c>
      <c r="F40" s="2" t="s">
        <v>207</v>
      </c>
      <c r="G40" s="35"/>
    </row>
    <row r="41" spans="1:7" x14ac:dyDescent="0.25">
      <c r="A41" s="23"/>
      <c r="B41" s="51"/>
      <c r="C41" s="30"/>
      <c r="D41" s="2"/>
      <c r="E41" s="2"/>
      <c r="F41" s="2"/>
      <c r="G41" s="24"/>
    </row>
    <row r="42" spans="1:7" x14ac:dyDescent="0.25">
      <c r="A42" s="74">
        <v>1</v>
      </c>
      <c r="B42" s="38" t="s">
        <v>60</v>
      </c>
      <c r="C42" s="37" t="s">
        <v>79</v>
      </c>
      <c r="D42" s="37"/>
      <c r="E42" s="72"/>
      <c r="F42" s="37"/>
      <c r="G42" s="35"/>
    </row>
    <row r="43" spans="1:7" x14ac:dyDescent="0.25">
      <c r="A43" s="74">
        <v>1</v>
      </c>
      <c r="B43" s="38" t="s">
        <v>14</v>
      </c>
      <c r="C43" s="72" t="s">
        <v>23</v>
      </c>
      <c r="D43" s="72" t="s">
        <v>24</v>
      </c>
      <c r="E43" s="72"/>
      <c r="F43" s="37" t="s">
        <v>22</v>
      </c>
      <c r="G43" s="35"/>
    </row>
    <row r="44" spans="1:7" x14ac:dyDescent="0.25">
      <c r="A44" s="33"/>
      <c r="B44" s="52"/>
      <c r="C44" s="34"/>
      <c r="D44" s="34"/>
      <c r="E44" s="34"/>
      <c r="F44" s="34"/>
      <c r="G44" s="35"/>
    </row>
    <row r="45" spans="1:7" x14ac:dyDescent="0.25">
      <c r="A45" s="23"/>
      <c r="B45" s="30"/>
      <c r="C45" s="2"/>
      <c r="D45" s="2"/>
      <c r="E45" s="30"/>
      <c r="F45" s="2"/>
      <c r="G45" s="24"/>
    </row>
    <row r="46" spans="1:7" x14ac:dyDescent="0.25">
      <c r="A46" s="23"/>
      <c r="B46" s="30"/>
      <c r="C46" s="2"/>
      <c r="D46" s="2"/>
      <c r="E46" s="30"/>
      <c r="F46" s="2"/>
      <c r="G46" s="24"/>
    </row>
    <row r="47" spans="1:7" ht="15.75" thickBot="1" x14ac:dyDescent="0.3">
      <c r="A47" s="26"/>
      <c r="B47" s="27"/>
      <c r="C47" s="27"/>
      <c r="D47" s="27"/>
      <c r="E47" s="27"/>
      <c r="F47" s="28"/>
      <c r="G47" s="32"/>
    </row>
    <row r="49" spans="1:2" x14ac:dyDescent="0.25">
      <c r="A49" s="64" t="s">
        <v>311</v>
      </c>
    </row>
    <row r="50" spans="1:2" x14ac:dyDescent="0.25">
      <c r="A50" s="3">
        <v>1</v>
      </c>
      <c r="B50" t="s">
        <v>312</v>
      </c>
    </row>
    <row r="51" spans="1:2" x14ac:dyDescent="0.25">
      <c r="A51" s="3">
        <v>2</v>
      </c>
      <c r="B51" t="s">
        <v>313</v>
      </c>
    </row>
    <row r="52" spans="1:2" x14ac:dyDescent="0.25">
      <c r="A52" s="3">
        <v>3</v>
      </c>
      <c r="B52" t="s">
        <v>632</v>
      </c>
    </row>
  </sheetData>
  <mergeCells count="1">
    <mergeCell ref="A18:G18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8"/>
  <sheetViews>
    <sheetView showWhiteSpace="0" zoomScaleNormal="100" workbookViewId="0">
      <selection activeCell="J9" sqref="J9"/>
    </sheetView>
  </sheetViews>
  <sheetFormatPr baseColWidth="10" defaultRowHeight="15" x14ac:dyDescent="0.25"/>
  <cols>
    <col min="1" max="1" width="6" customWidth="1"/>
    <col min="2" max="2" width="21.42578125" customWidth="1"/>
    <col min="4" max="4" width="14.140625" customWidth="1"/>
    <col min="6" max="6" width="25.710937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633</v>
      </c>
      <c r="D6" s="10"/>
      <c r="E6" s="10"/>
      <c r="F6" s="55" t="s">
        <v>108</v>
      </c>
      <c r="G6" s="56">
        <v>45776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</v>
      </c>
      <c r="E9" t="s">
        <v>5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59</v>
      </c>
      <c r="G11" s="14"/>
    </row>
    <row r="12" spans="1:7" x14ac:dyDescent="0.25">
      <c r="A12" s="12"/>
      <c r="C12" s="13" t="s">
        <v>25</v>
      </c>
      <c r="E12" t="s">
        <v>15</v>
      </c>
      <c r="G12" s="14"/>
    </row>
    <row r="13" spans="1:7" x14ac:dyDescent="0.25">
      <c r="A13" s="12"/>
      <c r="C13" s="13" t="s">
        <v>26</v>
      </c>
      <c r="E13" t="s">
        <v>15</v>
      </c>
      <c r="G13" s="14"/>
    </row>
    <row r="14" spans="1:7" ht="15.75" thickBot="1" x14ac:dyDescent="0.3">
      <c r="A14" s="16"/>
      <c r="B14" s="17"/>
      <c r="C14" s="18"/>
      <c r="D14" s="17"/>
      <c r="E14" s="17"/>
      <c r="F14" s="17"/>
      <c r="G14" s="53" t="s">
        <v>90</v>
      </c>
    </row>
    <row r="15" spans="1:7" x14ac:dyDescent="0.25">
      <c r="C15" s="13"/>
    </row>
    <row r="16" spans="1:7" ht="15.75" thickBot="1" x14ac:dyDescent="0.3"/>
    <row r="17" spans="1:7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</row>
    <row r="18" spans="1:7" x14ac:dyDescent="0.25">
      <c r="A18" s="109" t="s">
        <v>83</v>
      </c>
      <c r="B18" s="110"/>
      <c r="C18" s="110"/>
      <c r="D18" s="110"/>
      <c r="E18" s="110"/>
      <c r="F18" s="110"/>
      <c r="G18" s="111"/>
    </row>
    <row r="19" spans="1:7" x14ac:dyDescent="0.25">
      <c r="A19" s="47">
        <v>1</v>
      </c>
      <c r="B19" s="48" t="s">
        <v>84</v>
      </c>
      <c r="C19" s="49" t="s">
        <v>31</v>
      </c>
      <c r="D19" s="49" t="s">
        <v>85</v>
      </c>
      <c r="E19" s="50"/>
      <c r="F19" s="49" t="s">
        <v>86</v>
      </c>
      <c r="G19" s="24"/>
    </row>
    <row r="20" spans="1:7" x14ac:dyDescent="0.25">
      <c r="A20" s="106" t="s">
        <v>115</v>
      </c>
      <c r="B20" s="107"/>
      <c r="C20" s="107"/>
      <c r="D20" s="107"/>
      <c r="E20" s="107"/>
      <c r="F20" s="107"/>
      <c r="G20" s="108"/>
    </row>
    <row r="21" spans="1:7" x14ac:dyDescent="0.25">
      <c r="A21" s="23">
        <v>3</v>
      </c>
      <c r="B21" s="36" t="s">
        <v>56</v>
      </c>
      <c r="C21" s="2" t="s">
        <v>52</v>
      </c>
      <c r="D21" s="2" t="s">
        <v>714</v>
      </c>
      <c r="E21" s="30"/>
      <c r="F21" s="2" t="s">
        <v>62</v>
      </c>
      <c r="G21" s="24"/>
    </row>
    <row r="22" spans="1:7" x14ac:dyDescent="0.25">
      <c r="A22" s="25">
        <v>3</v>
      </c>
      <c r="B22" s="36" t="s">
        <v>13</v>
      </c>
      <c r="C22" s="2" t="s">
        <v>460</v>
      </c>
      <c r="D22" s="2" t="s">
        <v>715</v>
      </c>
      <c r="E22" s="30"/>
      <c r="F22" s="2" t="s">
        <v>716</v>
      </c>
      <c r="G22" s="24"/>
    </row>
    <row r="23" spans="1:7" x14ac:dyDescent="0.25">
      <c r="A23" s="25">
        <v>1</v>
      </c>
      <c r="B23" s="36" t="s">
        <v>91</v>
      </c>
      <c r="C23" s="2"/>
      <c r="D23" s="2" t="s">
        <v>55</v>
      </c>
      <c r="E23" s="30"/>
      <c r="F23" s="2"/>
      <c r="G23" s="24"/>
    </row>
    <row r="24" spans="1:7" x14ac:dyDescent="0.25">
      <c r="A24" s="25"/>
      <c r="B24" s="36"/>
      <c r="C24" s="2"/>
      <c r="D24" s="2"/>
      <c r="E24" s="30"/>
      <c r="F24" s="2"/>
      <c r="G24" s="24"/>
    </row>
    <row r="25" spans="1:7" x14ac:dyDescent="0.25">
      <c r="A25" s="25">
        <v>1</v>
      </c>
      <c r="B25" s="36" t="s">
        <v>57</v>
      </c>
      <c r="C25" s="2" t="s">
        <v>17</v>
      </c>
      <c r="D25" s="2" t="s">
        <v>100</v>
      </c>
      <c r="E25" s="30">
        <v>2016</v>
      </c>
      <c r="F25" s="2" t="s">
        <v>63</v>
      </c>
      <c r="G25" s="24"/>
    </row>
    <row r="26" spans="1:7" x14ac:dyDescent="0.25">
      <c r="A26" s="25">
        <v>1</v>
      </c>
      <c r="B26" s="41" t="s">
        <v>412</v>
      </c>
      <c r="C26" s="43" t="s">
        <v>413</v>
      </c>
      <c r="D26" s="43" t="s">
        <v>415</v>
      </c>
      <c r="E26" s="42">
        <v>2019</v>
      </c>
      <c r="F26" s="43" t="s">
        <v>414</v>
      </c>
      <c r="G26" s="24"/>
    </row>
    <row r="27" spans="1:7" x14ac:dyDescent="0.25">
      <c r="A27" s="25">
        <v>1</v>
      </c>
      <c r="B27" s="36" t="s">
        <v>64</v>
      </c>
      <c r="C27" s="2" t="s">
        <v>101</v>
      </c>
      <c r="D27" s="2" t="s">
        <v>102</v>
      </c>
      <c r="E27" s="30"/>
      <c r="F27" s="2" t="s">
        <v>65</v>
      </c>
      <c r="G27" s="24"/>
    </row>
    <row r="28" spans="1:7" x14ac:dyDescent="0.25">
      <c r="A28" s="25">
        <v>1</v>
      </c>
      <c r="B28" s="36" t="s">
        <v>97</v>
      </c>
      <c r="C28" s="2"/>
      <c r="D28" s="2" t="s">
        <v>106</v>
      </c>
      <c r="E28" s="30"/>
      <c r="F28" s="2" t="s">
        <v>98</v>
      </c>
      <c r="G28" s="24"/>
    </row>
    <row r="29" spans="1:7" x14ac:dyDescent="0.25">
      <c r="A29" s="25">
        <v>1</v>
      </c>
      <c r="B29" s="36" t="s">
        <v>66</v>
      </c>
      <c r="C29" s="43" t="s">
        <v>52</v>
      </c>
      <c r="D29" s="43" t="s">
        <v>459</v>
      </c>
      <c r="E29" s="42">
        <v>2019</v>
      </c>
      <c r="F29" s="43" t="s">
        <v>67</v>
      </c>
      <c r="G29" s="24"/>
    </row>
    <row r="30" spans="1:7" x14ac:dyDescent="0.25">
      <c r="A30" s="25">
        <v>1</v>
      </c>
      <c r="B30" s="41" t="s">
        <v>412</v>
      </c>
      <c r="C30" s="43" t="s">
        <v>413</v>
      </c>
      <c r="D30" s="43" t="s">
        <v>416</v>
      </c>
      <c r="E30" s="42">
        <v>2019</v>
      </c>
      <c r="F30" s="43" t="s">
        <v>414</v>
      </c>
      <c r="G30" s="31"/>
    </row>
    <row r="31" spans="1:7" x14ac:dyDescent="0.25">
      <c r="A31" s="25">
        <v>1</v>
      </c>
      <c r="B31" s="36" t="s">
        <v>64</v>
      </c>
      <c r="C31" s="2" t="s">
        <v>101</v>
      </c>
      <c r="D31" s="2" t="s">
        <v>102</v>
      </c>
      <c r="E31" s="30"/>
      <c r="F31" s="2" t="s">
        <v>637</v>
      </c>
      <c r="G31" s="24"/>
    </row>
    <row r="32" spans="1:7" x14ac:dyDescent="0.25">
      <c r="A32" s="25">
        <v>1</v>
      </c>
      <c r="B32" s="36" t="s">
        <v>97</v>
      </c>
      <c r="C32" s="2"/>
      <c r="D32" s="2" t="s">
        <v>106</v>
      </c>
      <c r="E32" s="30"/>
      <c r="F32" s="2" t="s">
        <v>99</v>
      </c>
      <c r="G32" s="24"/>
    </row>
    <row r="33" spans="1:7" x14ac:dyDescent="0.25">
      <c r="A33" s="25">
        <v>1</v>
      </c>
      <c r="B33" s="36" t="s">
        <v>64</v>
      </c>
      <c r="C33" s="2" t="s">
        <v>635</v>
      </c>
      <c r="D33" s="2" t="s">
        <v>636</v>
      </c>
      <c r="E33" s="30"/>
      <c r="F33" s="2" t="s">
        <v>68</v>
      </c>
      <c r="G33" s="24"/>
    </row>
    <row r="34" spans="1:7" x14ac:dyDescent="0.25">
      <c r="A34" s="25">
        <v>1</v>
      </c>
      <c r="B34" s="36" t="s">
        <v>64</v>
      </c>
      <c r="C34" s="2" t="s">
        <v>635</v>
      </c>
      <c r="D34" s="2" t="s">
        <v>636</v>
      </c>
      <c r="E34" s="30"/>
      <c r="F34" s="2" t="s">
        <v>638</v>
      </c>
      <c r="G34" s="24"/>
    </row>
    <row r="35" spans="1:7" x14ac:dyDescent="0.25">
      <c r="A35" s="25">
        <v>1</v>
      </c>
      <c r="B35" s="54" t="s">
        <v>41</v>
      </c>
      <c r="C35" s="41" t="s">
        <v>308</v>
      </c>
      <c r="D35" s="42" t="s">
        <v>309</v>
      </c>
      <c r="E35" s="30"/>
      <c r="F35" s="2" t="s">
        <v>96</v>
      </c>
      <c r="G35" s="24"/>
    </row>
    <row r="36" spans="1:7" x14ac:dyDescent="0.25">
      <c r="A36" s="23">
        <v>1</v>
      </c>
      <c r="B36" s="36" t="s">
        <v>14</v>
      </c>
      <c r="C36" s="30" t="s">
        <v>23</v>
      </c>
      <c r="D36" s="37" t="s">
        <v>417</v>
      </c>
      <c r="E36" s="72">
        <v>2019</v>
      </c>
      <c r="F36" s="82" t="s">
        <v>418</v>
      </c>
      <c r="G36" s="24"/>
    </row>
    <row r="37" spans="1:7" x14ac:dyDescent="0.25">
      <c r="A37" s="23"/>
      <c r="B37" s="36"/>
      <c r="C37" s="30"/>
      <c r="D37" s="2"/>
      <c r="E37" s="30"/>
      <c r="F37" s="2"/>
      <c r="G37" s="24"/>
    </row>
    <row r="38" spans="1:7" x14ac:dyDescent="0.25">
      <c r="A38" s="106" t="s">
        <v>117</v>
      </c>
      <c r="B38" s="107"/>
      <c r="C38" s="107"/>
      <c r="D38" s="107"/>
      <c r="E38" s="107"/>
      <c r="F38" s="107"/>
      <c r="G38" s="108"/>
    </row>
    <row r="39" spans="1:7" x14ac:dyDescent="0.25">
      <c r="A39" s="23">
        <v>1</v>
      </c>
      <c r="B39" s="36" t="s">
        <v>104</v>
      </c>
      <c r="C39" s="2" t="s">
        <v>31</v>
      </c>
      <c r="D39" s="2" t="s">
        <v>92</v>
      </c>
      <c r="E39" s="30">
        <v>2001</v>
      </c>
      <c r="F39" s="2"/>
      <c r="G39" s="24"/>
    </row>
    <row r="40" spans="1:7" x14ac:dyDescent="0.25">
      <c r="A40" s="23">
        <v>1</v>
      </c>
      <c r="B40" s="36" t="s">
        <v>639</v>
      </c>
      <c r="C40" s="2" t="s">
        <v>79</v>
      </c>
      <c r="D40" s="2" t="s">
        <v>93</v>
      </c>
      <c r="E40" s="30"/>
      <c r="F40" s="2" t="s">
        <v>30</v>
      </c>
      <c r="G40" s="24"/>
    </row>
    <row r="41" spans="1:7" x14ac:dyDescent="0.25">
      <c r="A41" s="23">
        <v>1</v>
      </c>
      <c r="B41" s="36" t="s">
        <v>640</v>
      </c>
      <c r="C41" s="2" t="s">
        <v>79</v>
      </c>
      <c r="D41" s="2" t="s">
        <v>93</v>
      </c>
      <c r="E41" s="30"/>
      <c r="F41" s="2" t="s">
        <v>32</v>
      </c>
      <c r="G41" s="24"/>
    </row>
    <row r="42" spans="1:7" x14ac:dyDescent="0.25">
      <c r="A42" s="23">
        <v>1</v>
      </c>
      <c r="B42" s="36" t="s">
        <v>76</v>
      </c>
      <c r="C42" s="2" t="s">
        <v>31</v>
      </c>
      <c r="D42" s="2" t="s">
        <v>105</v>
      </c>
      <c r="E42" s="30">
        <v>2001</v>
      </c>
      <c r="F42" s="2"/>
      <c r="G42" s="24"/>
    </row>
    <row r="43" spans="1:7" x14ac:dyDescent="0.25">
      <c r="A43" s="23">
        <v>1</v>
      </c>
      <c r="B43" s="36" t="s">
        <v>639</v>
      </c>
      <c r="C43" s="2" t="s">
        <v>79</v>
      </c>
      <c r="D43" s="2" t="s">
        <v>93</v>
      </c>
      <c r="E43" s="30"/>
      <c r="F43" s="2" t="s">
        <v>30</v>
      </c>
      <c r="G43" s="24"/>
    </row>
    <row r="44" spans="1:7" x14ac:dyDescent="0.25">
      <c r="A44" s="23">
        <v>1</v>
      </c>
      <c r="B44" s="36" t="s">
        <v>640</v>
      </c>
      <c r="C44" s="2" t="s">
        <v>79</v>
      </c>
      <c r="D44" s="2" t="s">
        <v>93</v>
      </c>
      <c r="E44" s="30"/>
      <c r="F44" s="2" t="s">
        <v>32</v>
      </c>
      <c r="G44" s="24"/>
    </row>
    <row r="45" spans="1:7" x14ac:dyDescent="0.25">
      <c r="A45" s="23">
        <v>1</v>
      </c>
      <c r="B45" s="36" t="s">
        <v>318</v>
      </c>
      <c r="C45" s="2"/>
      <c r="D45" s="2" t="s">
        <v>319</v>
      </c>
      <c r="E45" s="30">
        <v>2016</v>
      </c>
      <c r="F45" s="2" t="s">
        <v>95</v>
      </c>
      <c r="G45" s="24"/>
    </row>
    <row r="46" spans="1:7" x14ac:dyDescent="0.25">
      <c r="A46" s="23">
        <v>1</v>
      </c>
      <c r="B46" s="36" t="s">
        <v>317</v>
      </c>
      <c r="C46" s="2" t="s">
        <v>17</v>
      </c>
      <c r="D46" s="2" t="s">
        <v>78</v>
      </c>
      <c r="E46" s="30"/>
      <c r="F46" s="2" t="s">
        <v>122</v>
      </c>
      <c r="G46" s="24"/>
    </row>
    <row r="47" spans="1:7" x14ac:dyDescent="0.25">
      <c r="A47" s="23">
        <v>1</v>
      </c>
      <c r="B47" s="36" t="s">
        <v>80</v>
      </c>
      <c r="C47" s="2" t="s">
        <v>17</v>
      </c>
      <c r="D47" s="2" t="s">
        <v>77</v>
      </c>
      <c r="E47" s="30"/>
      <c r="F47" s="2" t="s">
        <v>81</v>
      </c>
      <c r="G47" s="24"/>
    </row>
    <row r="48" spans="1:7" x14ac:dyDescent="0.25">
      <c r="A48" s="23">
        <v>1</v>
      </c>
      <c r="B48" s="36" t="s">
        <v>60</v>
      </c>
      <c r="C48" s="2" t="s">
        <v>79</v>
      </c>
      <c r="D48" s="2"/>
      <c r="E48" s="30"/>
      <c r="F48" s="2"/>
      <c r="G48" s="24"/>
    </row>
    <row r="49" spans="1:7" x14ac:dyDescent="0.25">
      <c r="A49" s="23">
        <v>1</v>
      </c>
      <c r="B49" s="36" t="s">
        <v>14</v>
      </c>
      <c r="C49" s="30" t="s">
        <v>23</v>
      </c>
      <c r="D49" s="30" t="s">
        <v>24</v>
      </c>
      <c r="E49" s="30"/>
      <c r="F49" s="2" t="s">
        <v>103</v>
      </c>
      <c r="G49" s="24"/>
    </row>
    <row r="50" spans="1:7" x14ac:dyDescent="0.25">
      <c r="A50" s="106" t="s">
        <v>116</v>
      </c>
      <c r="B50" s="107"/>
      <c r="C50" s="107"/>
      <c r="D50" s="107"/>
      <c r="E50" s="107"/>
      <c r="F50" s="107"/>
      <c r="G50" s="108"/>
    </row>
    <row r="51" spans="1:7" x14ac:dyDescent="0.25">
      <c r="A51" s="23">
        <v>1</v>
      </c>
      <c r="B51" s="36" t="s">
        <v>94</v>
      </c>
      <c r="C51" s="43" t="s">
        <v>419</v>
      </c>
      <c r="D51" s="43" t="s">
        <v>420</v>
      </c>
      <c r="E51" s="42">
        <v>2019</v>
      </c>
      <c r="F51" s="43" t="s">
        <v>421</v>
      </c>
      <c r="G51" s="24"/>
    </row>
    <row r="52" spans="1:7" x14ac:dyDescent="0.25">
      <c r="A52" s="23">
        <v>1</v>
      </c>
      <c r="B52" s="36" t="s">
        <v>639</v>
      </c>
      <c r="C52" s="43" t="s">
        <v>419</v>
      </c>
      <c r="D52" s="43" t="s">
        <v>422</v>
      </c>
      <c r="E52" s="42">
        <v>2019</v>
      </c>
      <c r="F52" s="43" t="s">
        <v>30</v>
      </c>
      <c r="G52" s="24"/>
    </row>
    <row r="53" spans="1:7" x14ac:dyDescent="0.25">
      <c r="A53" s="23">
        <v>1</v>
      </c>
      <c r="B53" s="36" t="s">
        <v>640</v>
      </c>
      <c r="C53" s="43" t="s">
        <v>419</v>
      </c>
      <c r="D53" s="43" t="s">
        <v>422</v>
      </c>
      <c r="E53" s="42">
        <v>2019</v>
      </c>
      <c r="F53" s="43" t="s">
        <v>32</v>
      </c>
      <c r="G53" s="24"/>
    </row>
    <row r="54" spans="1:7" x14ac:dyDescent="0.25">
      <c r="A54" s="106" t="s">
        <v>314</v>
      </c>
      <c r="B54" s="107"/>
      <c r="C54" s="107"/>
      <c r="D54" s="107"/>
      <c r="E54" s="107"/>
      <c r="F54" s="107"/>
      <c r="G54" s="108"/>
    </row>
    <row r="55" spans="1:7" x14ac:dyDescent="0.25">
      <c r="A55" s="23">
        <v>1</v>
      </c>
      <c r="B55" s="36" t="s">
        <v>315</v>
      </c>
      <c r="C55" s="2"/>
      <c r="D55" s="2" t="s">
        <v>316</v>
      </c>
      <c r="E55" s="30"/>
      <c r="F55" s="2" t="s">
        <v>320</v>
      </c>
      <c r="G55" s="24"/>
    </row>
    <row r="56" spans="1:7" x14ac:dyDescent="0.25">
      <c r="A56" s="23">
        <v>1</v>
      </c>
      <c r="B56" s="36" t="s">
        <v>80</v>
      </c>
      <c r="C56" s="2" t="s">
        <v>17</v>
      </c>
      <c r="D56" s="2" t="s">
        <v>77</v>
      </c>
      <c r="E56" s="30"/>
      <c r="F56" s="2" t="s">
        <v>81</v>
      </c>
      <c r="G56" s="24"/>
    </row>
    <row r="57" spans="1:7" x14ac:dyDescent="0.25">
      <c r="A57" s="88">
        <v>1</v>
      </c>
      <c r="B57" s="83" t="s">
        <v>461</v>
      </c>
      <c r="C57" s="84" t="s">
        <v>458</v>
      </c>
      <c r="D57" s="84" t="s">
        <v>424</v>
      </c>
      <c r="E57" s="85">
        <v>2020</v>
      </c>
      <c r="F57" s="84" t="s">
        <v>423</v>
      </c>
      <c r="G57" s="73"/>
    </row>
    <row r="58" spans="1:7" ht="15.75" thickBot="1" x14ac:dyDescent="0.3">
      <c r="A58" s="26"/>
      <c r="B58" s="44"/>
      <c r="C58" s="28"/>
      <c r="D58" s="28"/>
      <c r="E58" s="27"/>
      <c r="F58" s="28"/>
      <c r="G58" s="32"/>
    </row>
  </sheetData>
  <mergeCells count="5">
    <mergeCell ref="A20:G20"/>
    <mergeCell ref="A50:G50"/>
    <mergeCell ref="A38:G38"/>
    <mergeCell ref="A18:G18"/>
    <mergeCell ref="A54:G54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>
    <oddHeader xml:space="preserve">&amp;L
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8"/>
  <sheetViews>
    <sheetView showWhiteSpace="0" zoomScaleNormal="100" workbookViewId="0">
      <selection activeCell="F1" sqref="F1"/>
    </sheetView>
  </sheetViews>
  <sheetFormatPr baseColWidth="10" defaultRowHeight="15" x14ac:dyDescent="0.25"/>
  <cols>
    <col min="1" max="1" width="6" customWidth="1"/>
    <col min="2" max="2" width="20.28515625" customWidth="1"/>
    <col min="4" max="4" width="13.28515625" customWidth="1"/>
    <col min="6" max="6" width="26.14062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633</v>
      </c>
      <c r="D6" s="10"/>
      <c r="E6" s="10"/>
      <c r="F6" s="55" t="s">
        <v>108</v>
      </c>
      <c r="G6" s="56">
        <v>45776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</v>
      </c>
      <c r="E9" t="s">
        <v>5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59</v>
      </c>
      <c r="G11" s="14"/>
    </row>
    <row r="12" spans="1:7" x14ac:dyDescent="0.25">
      <c r="A12" s="12"/>
      <c r="C12" s="13" t="s">
        <v>25</v>
      </c>
      <c r="E12" t="s">
        <v>15</v>
      </c>
      <c r="G12" s="14"/>
    </row>
    <row r="13" spans="1:7" x14ac:dyDescent="0.25">
      <c r="A13" s="12"/>
      <c r="C13" s="13" t="s">
        <v>26</v>
      </c>
      <c r="E13" t="s">
        <v>15</v>
      </c>
      <c r="G13" s="14"/>
    </row>
    <row r="14" spans="1:7" ht="15.75" thickBot="1" x14ac:dyDescent="0.3">
      <c r="A14" s="16"/>
      <c r="B14" s="17"/>
      <c r="C14" s="18"/>
      <c r="D14" s="17"/>
      <c r="E14" s="17"/>
      <c r="F14" s="17"/>
      <c r="G14" s="53" t="s">
        <v>107</v>
      </c>
    </row>
    <row r="15" spans="1:7" x14ac:dyDescent="0.25">
      <c r="C15" s="13"/>
    </row>
    <row r="16" spans="1:7" ht="15.75" thickBot="1" x14ac:dyDescent="0.3"/>
    <row r="17" spans="1:8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  <c r="H17" s="3"/>
    </row>
    <row r="18" spans="1:8" x14ac:dyDescent="0.25">
      <c r="A18" s="112" t="s">
        <v>331</v>
      </c>
      <c r="B18" s="113"/>
      <c r="C18" s="113"/>
      <c r="D18" s="113"/>
      <c r="E18" s="113"/>
      <c r="F18" s="113"/>
      <c r="G18" s="114"/>
      <c r="H18" s="3"/>
    </row>
    <row r="19" spans="1:8" x14ac:dyDescent="0.25">
      <c r="A19" s="106" t="s">
        <v>332</v>
      </c>
      <c r="B19" s="107"/>
      <c r="C19" s="107"/>
      <c r="D19" s="107"/>
      <c r="E19" s="107"/>
      <c r="F19" s="107"/>
      <c r="G19" s="108"/>
    </row>
    <row r="20" spans="1:8" x14ac:dyDescent="0.25">
      <c r="A20" s="74">
        <v>22</v>
      </c>
      <c r="B20" s="38" t="s">
        <v>74</v>
      </c>
      <c r="C20" s="37" t="s">
        <v>641</v>
      </c>
      <c r="D20" s="37" t="s">
        <v>648</v>
      </c>
      <c r="E20" s="72">
        <v>2023</v>
      </c>
      <c r="F20" s="37" t="s">
        <v>72</v>
      </c>
      <c r="G20" s="24"/>
    </row>
    <row r="21" spans="1:8" x14ac:dyDescent="0.25">
      <c r="A21" s="74">
        <v>1</v>
      </c>
      <c r="B21" s="38" t="s">
        <v>74</v>
      </c>
      <c r="C21" s="37" t="s">
        <v>642</v>
      </c>
      <c r="D21" s="37" t="s">
        <v>643</v>
      </c>
      <c r="E21" s="72">
        <v>2019</v>
      </c>
      <c r="F21" s="37" t="s">
        <v>72</v>
      </c>
      <c r="G21" s="24"/>
    </row>
    <row r="22" spans="1:8" x14ac:dyDescent="0.25">
      <c r="A22" s="40">
        <v>1</v>
      </c>
      <c r="B22" s="41" t="s">
        <v>159</v>
      </c>
      <c r="C22" s="43"/>
      <c r="D22" s="43"/>
      <c r="E22" s="42"/>
      <c r="F22" s="43" t="s">
        <v>160</v>
      </c>
      <c r="G22" s="24"/>
    </row>
    <row r="23" spans="1:8" x14ac:dyDescent="0.25">
      <c r="A23" s="74">
        <v>1</v>
      </c>
      <c r="B23" s="38" t="s">
        <v>644</v>
      </c>
      <c r="C23" s="37" t="s">
        <v>645</v>
      </c>
      <c r="D23" s="37" t="s">
        <v>646</v>
      </c>
      <c r="E23" s="72">
        <v>2023</v>
      </c>
      <c r="F23" s="37" t="s">
        <v>647</v>
      </c>
      <c r="G23" s="24"/>
    </row>
    <row r="24" spans="1:8" x14ac:dyDescent="0.25">
      <c r="A24" s="106" t="s">
        <v>333</v>
      </c>
      <c r="B24" s="107"/>
      <c r="C24" s="107"/>
      <c r="D24" s="107"/>
      <c r="E24" s="107"/>
      <c r="F24" s="107"/>
      <c r="G24" s="108"/>
    </row>
    <row r="25" spans="1:8" x14ac:dyDescent="0.25">
      <c r="A25" s="74">
        <v>15</v>
      </c>
      <c r="B25" s="38" t="s">
        <v>74</v>
      </c>
      <c r="C25" s="37" t="s">
        <v>641</v>
      </c>
      <c r="D25" s="37" t="s">
        <v>650</v>
      </c>
      <c r="E25" s="72">
        <v>2023</v>
      </c>
      <c r="F25" s="2" t="s">
        <v>71</v>
      </c>
      <c r="G25" s="24"/>
    </row>
    <row r="26" spans="1:8" x14ac:dyDescent="0.25">
      <c r="A26" s="74">
        <v>1</v>
      </c>
      <c r="B26" s="38" t="s">
        <v>433</v>
      </c>
      <c r="C26" s="37" t="s">
        <v>641</v>
      </c>
      <c r="D26" s="37" t="s">
        <v>654</v>
      </c>
      <c r="E26" s="72">
        <v>2023</v>
      </c>
      <c r="F26" s="37" t="s">
        <v>655</v>
      </c>
      <c r="G26" s="24"/>
    </row>
    <row r="27" spans="1:8" x14ac:dyDescent="0.25">
      <c r="A27" s="40">
        <v>23</v>
      </c>
      <c r="B27" s="41" t="s">
        <v>74</v>
      </c>
      <c r="C27" s="43" t="s">
        <v>419</v>
      </c>
      <c r="D27" s="43" t="s">
        <v>432</v>
      </c>
      <c r="E27" s="42">
        <v>2019</v>
      </c>
      <c r="F27" s="43" t="s">
        <v>71</v>
      </c>
      <c r="G27" s="24"/>
    </row>
    <row r="28" spans="1:8" x14ac:dyDescent="0.25">
      <c r="A28" s="40">
        <v>1</v>
      </c>
      <c r="B28" s="41" t="s">
        <v>433</v>
      </c>
      <c r="C28" s="43" t="s">
        <v>419</v>
      </c>
      <c r="D28" s="43" t="s">
        <v>434</v>
      </c>
      <c r="E28" s="42">
        <v>2019</v>
      </c>
      <c r="F28" s="43" t="s">
        <v>435</v>
      </c>
      <c r="G28" s="24"/>
    </row>
    <row r="29" spans="1:8" x14ac:dyDescent="0.25">
      <c r="A29" s="40">
        <v>3</v>
      </c>
      <c r="B29" s="41" t="s">
        <v>121</v>
      </c>
      <c r="C29" s="43" t="s">
        <v>31</v>
      </c>
      <c r="D29" s="43" t="s">
        <v>657</v>
      </c>
      <c r="E29" s="42">
        <v>2013</v>
      </c>
      <c r="F29" s="43" t="s">
        <v>656</v>
      </c>
      <c r="G29" s="24"/>
    </row>
    <row r="30" spans="1:8" x14ac:dyDescent="0.25">
      <c r="A30" s="74">
        <v>2</v>
      </c>
      <c r="B30" s="38" t="s">
        <v>121</v>
      </c>
      <c r="C30" s="37" t="s">
        <v>652</v>
      </c>
      <c r="D30" s="37" t="s">
        <v>653</v>
      </c>
      <c r="E30" s="72"/>
      <c r="F30" s="37" t="s">
        <v>651</v>
      </c>
      <c r="G30" s="24"/>
    </row>
    <row r="31" spans="1:8" x14ac:dyDescent="0.25">
      <c r="A31" s="40">
        <v>1</v>
      </c>
      <c r="B31" s="41" t="s">
        <v>451</v>
      </c>
      <c r="C31" s="43" t="s">
        <v>419</v>
      </c>
      <c r="D31" s="43" t="s">
        <v>450</v>
      </c>
      <c r="E31" s="42">
        <v>2019</v>
      </c>
      <c r="F31" s="43" t="s">
        <v>449</v>
      </c>
      <c r="G31" s="24"/>
    </row>
    <row r="32" spans="1:8" x14ac:dyDescent="0.25">
      <c r="A32" s="40">
        <v>1</v>
      </c>
      <c r="B32" s="41" t="s">
        <v>452</v>
      </c>
      <c r="C32" s="43" t="s">
        <v>453</v>
      </c>
      <c r="D32" s="43" t="s">
        <v>455</v>
      </c>
      <c r="E32" s="42">
        <v>2019</v>
      </c>
      <c r="F32" s="43" t="s">
        <v>454</v>
      </c>
      <c r="G32" s="24"/>
    </row>
    <row r="33" spans="1:7" x14ac:dyDescent="0.25">
      <c r="A33" s="121" t="s">
        <v>334</v>
      </c>
      <c r="B33" s="122"/>
      <c r="C33" s="122"/>
      <c r="D33" s="122"/>
      <c r="E33" s="122"/>
      <c r="F33" s="122"/>
      <c r="G33" s="123"/>
    </row>
    <row r="34" spans="1:7" x14ac:dyDescent="0.25">
      <c r="A34" s="74">
        <v>28</v>
      </c>
      <c r="B34" s="38" t="s">
        <v>74</v>
      </c>
      <c r="C34" s="37" t="s">
        <v>641</v>
      </c>
      <c r="D34" s="37" t="s">
        <v>649</v>
      </c>
      <c r="E34" s="72">
        <v>2023</v>
      </c>
      <c r="F34" s="37" t="s">
        <v>73</v>
      </c>
      <c r="G34" s="24"/>
    </row>
    <row r="35" spans="1:7" x14ac:dyDescent="0.25">
      <c r="A35" s="40">
        <v>29</v>
      </c>
      <c r="B35" s="41" t="s">
        <v>74</v>
      </c>
      <c r="C35" s="43" t="s">
        <v>419</v>
      </c>
      <c r="D35" s="43" t="s">
        <v>432</v>
      </c>
      <c r="E35" s="42">
        <v>2019</v>
      </c>
      <c r="F35" s="43" t="s">
        <v>73</v>
      </c>
      <c r="G35" s="24"/>
    </row>
    <row r="36" spans="1:7" x14ac:dyDescent="0.25">
      <c r="A36" s="40">
        <v>1</v>
      </c>
      <c r="B36" s="41" t="s">
        <v>433</v>
      </c>
      <c r="C36" s="43" t="s">
        <v>419</v>
      </c>
      <c r="D36" s="43" t="s">
        <v>434</v>
      </c>
      <c r="E36" s="42">
        <v>2019</v>
      </c>
      <c r="F36" s="43" t="s">
        <v>513</v>
      </c>
      <c r="G36" s="24"/>
    </row>
    <row r="37" spans="1:7" x14ac:dyDescent="0.25">
      <c r="A37" s="115" t="s">
        <v>430</v>
      </c>
      <c r="B37" s="116"/>
      <c r="C37" s="116"/>
      <c r="D37" s="116"/>
      <c r="E37" s="116"/>
      <c r="F37" s="116"/>
      <c r="G37" s="117"/>
    </row>
    <row r="38" spans="1:7" x14ac:dyDescent="0.25">
      <c r="A38" s="40">
        <v>1</v>
      </c>
      <c r="B38" s="41" t="s">
        <v>425</v>
      </c>
      <c r="C38" s="43" t="s">
        <v>426</v>
      </c>
      <c r="D38" s="43" t="s">
        <v>427</v>
      </c>
      <c r="E38" s="42">
        <v>2020</v>
      </c>
      <c r="F38" s="43" t="s">
        <v>428</v>
      </c>
      <c r="G38" s="24"/>
    </row>
    <row r="39" spans="1:7" x14ac:dyDescent="0.25">
      <c r="A39" s="115" t="s">
        <v>431</v>
      </c>
      <c r="B39" s="116"/>
      <c r="C39" s="116"/>
      <c r="D39" s="116"/>
      <c r="E39" s="116"/>
      <c r="F39" s="116"/>
      <c r="G39" s="117"/>
    </row>
    <row r="40" spans="1:7" x14ac:dyDescent="0.25">
      <c r="A40" s="40">
        <v>1</v>
      </c>
      <c r="B40" s="41" t="s">
        <v>425</v>
      </c>
      <c r="C40" s="43" t="s">
        <v>426</v>
      </c>
      <c r="D40" s="43" t="s">
        <v>436</v>
      </c>
      <c r="E40" s="42">
        <v>2020</v>
      </c>
      <c r="F40" s="43" t="s">
        <v>440</v>
      </c>
      <c r="G40" s="31"/>
    </row>
    <row r="41" spans="1:7" x14ac:dyDescent="0.25">
      <c r="A41" s="40">
        <v>1</v>
      </c>
      <c r="B41" s="41" t="s">
        <v>437</v>
      </c>
      <c r="C41" s="43" t="s">
        <v>438</v>
      </c>
      <c r="D41" s="43" t="s">
        <v>439</v>
      </c>
      <c r="E41" s="42">
        <v>2020</v>
      </c>
      <c r="F41" s="43" t="s">
        <v>440</v>
      </c>
      <c r="G41" s="24"/>
    </row>
    <row r="42" spans="1:7" x14ac:dyDescent="0.25">
      <c r="A42" s="115" t="s">
        <v>429</v>
      </c>
      <c r="B42" s="116"/>
      <c r="C42" s="116"/>
      <c r="D42" s="116"/>
      <c r="E42" s="116"/>
      <c r="F42" s="116"/>
      <c r="G42" s="117"/>
    </row>
    <row r="43" spans="1:7" x14ac:dyDescent="0.25">
      <c r="A43" s="40">
        <v>2</v>
      </c>
      <c r="B43" s="41" t="s">
        <v>456</v>
      </c>
      <c r="C43" s="43" t="s">
        <v>462</v>
      </c>
      <c r="D43" s="43" t="s">
        <v>463</v>
      </c>
      <c r="E43" s="42">
        <v>2020</v>
      </c>
      <c r="F43" s="43" t="s">
        <v>457</v>
      </c>
      <c r="G43" s="24"/>
    </row>
    <row r="44" spans="1:7" x14ac:dyDescent="0.25">
      <c r="A44" s="23">
        <v>2</v>
      </c>
      <c r="B44" s="36" t="s">
        <v>111</v>
      </c>
      <c r="C44" s="2" t="s">
        <v>112</v>
      </c>
      <c r="D44" s="2" t="s">
        <v>321</v>
      </c>
      <c r="E44" s="30"/>
      <c r="F44" s="2" t="s">
        <v>113</v>
      </c>
      <c r="G44" s="24"/>
    </row>
    <row r="45" spans="1:7" x14ac:dyDescent="0.25">
      <c r="A45" s="115" t="s">
        <v>464</v>
      </c>
      <c r="B45" s="116"/>
      <c r="C45" s="116"/>
      <c r="D45" s="116"/>
      <c r="E45" s="116"/>
      <c r="F45" s="116"/>
      <c r="G45" s="117"/>
    </row>
    <row r="46" spans="1:7" x14ac:dyDescent="0.25">
      <c r="A46" s="40">
        <v>1</v>
      </c>
      <c r="B46" s="41" t="s">
        <v>465</v>
      </c>
      <c r="C46" s="43" t="s">
        <v>466</v>
      </c>
      <c r="D46" s="43" t="s">
        <v>467</v>
      </c>
      <c r="E46" s="42">
        <v>2019</v>
      </c>
      <c r="F46" s="43" t="s">
        <v>468</v>
      </c>
      <c r="G46" s="24"/>
    </row>
    <row r="47" spans="1:7" x14ac:dyDescent="0.25">
      <c r="A47" s="40">
        <v>1</v>
      </c>
      <c r="B47" s="41" t="s">
        <v>469</v>
      </c>
      <c r="C47" s="41" t="s">
        <v>470</v>
      </c>
      <c r="D47" s="41" t="s">
        <v>472</v>
      </c>
      <c r="E47" s="42">
        <v>2019</v>
      </c>
      <c r="F47" s="43" t="s">
        <v>471</v>
      </c>
      <c r="G47" s="24"/>
    </row>
    <row r="48" spans="1:7" x14ac:dyDescent="0.25">
      <c r="A48" s="118" t="s">
        <v>118</v>
      </c>
      <c r="B48" s="119"/>
      <c r="C48" s="119"/>
      <c r="D48" s="119"/>
      <c r="E48" s="119"/>
      <c r="F48" s="119"/>
      <c r="G48" s="120"/>
    </row>
    <row r="49" spans="1:7" x14ac:dyDescent="0.25">
      <c r="A49" s="74">
        <v>1</v>
      </c>
      <c r="B49" s="38" t="s">
        <v>444</v>
      </c>
      <c r="C49" s="37" t="s">
        <v>402</v>
      </c>
      <c r="D49" s="89" t="s">
        <v>658</v>
      </c>
      <c r="E49" s="72">
        <v>2023</v>
      </c>
      <c r="F49" s="37" t="s">
        <v>659</v>
      </c>
      <c r="G49" s="24"/>
    </row>
    <row r="50" spans="1:7" x14ac:dyDescent="0.25">
      <c r="A50" s="74">
        <v>1</v>
      </c>
      <c r="B50" s="38" t="s">
        <v>444</v>
      </c>
      <c r="C50" s="37" t="s">
        <v>402</v>
      </c>
      <c r="D50" s="89" t="s">
        <v>660</v>
      </c>
      <c r="E50" s="72">
        <v>2023</v>
      </c>
      <c r="F50" s="37" t="s">
        <v>441</v>
      </c>
      <c r="G50" s="24"/>
    </row>
    <row r="51" spans="1:7" x14ac:dyDescent="0.25">
      <c r="A51" s="74">
        <v>1</v>
      </c>
      <c r="B51" s="38" t="s">
        <v>444</v>
      </c>
      <c r="C51" s="37" t="s">
        <v>402</v>
      </c>
      <c r="D51" s="89" t="s">
        <v>661</v>
      </c>
      <c r="E51" s="72">
        <v>2023</v>
      </c>
      <c r="F51" s="37" t="s">
        <v>320</v>
      </c>
      <c r="G51" s="24"/>
    </row>
    <row r="52" spans="1:7" x14ac:dyDescent="0.25">
      <c r="A52" s="40">
        <v>1</v>
      </c>
      <c r="B52" s="41" t="s">
        <v>444</v>
      </c>
      <c r="C52" s="43" t="s">
        <v>402</v>
      </c>
      <c r="D52" s="43"/>
      <c r="E52" s="42"/>
      <c r="F52" s="43" t="s">
        <v>445</v>
      </c>
      <c r="G52" s="24"/>
    </row>
    <row r="53" spans="1:7" x14ac:dyDescent="0.25">
      <c r="A53" s="40">
        <v>1</v>
      </c>
      <c r="B53" s="41" t="s">
        <v>444</v>
      </c>
      <c r="C53" s="43" t="s">
        <v>402</v>
      </c>
      <c r="D53" s="43" t="s">
        <v>497</v>
      </c>
      <c r="E53" s="42"/>
      <c r="F53" s="43" t="s">
        <v>446</v>
      </c>
      <c r="G53" s="24"/>
    </row>
    <row r="54" spans="1:7" x14ac:dyDescent="0.25">
      <c r="A54" s="40">
        <v>1</v>
      </c>
      <c r="B54" s="41" t="s">
        <v>444</v>
      </c>
      <c r="C54" s="43" t="s">
        <v>402</v>
      </c>
      <c r="D54" s="43"/>
      <c r="E54" s="42"/>
      <c r="F54" s="43" t="s">
        <v>651</v>
      </c>
      <c r="G54" s="24"/>
    </row>
    <row r="55" spans="1:7" x14ac:dyDescent="0.25">
      <c r="A55" s="40">
        <v>1</v>
      </c>
      <c r="B55" s="41" t="s">
        <v>70</v>
      </c>
      <c r="C55" s="43" t="s">
        <v>191</v>
      </c>
      <c r="D55" s="43" t="s">
        <v>442</v>
      </c>
      <c r="E55" s="42">
        <v>2019</v>
      </c>
      <c r="F55" s="43" t="s">
        <v>443</v>
      </c>
      <c r="G55" s="24"/>
    </row>
    <row r="56" spans="1:7" x14ac:dyDescent="0.25">
      <c r="A56" s="40">
        <v>1</v>
      </c>
      <c r="B56" s="41" t="s">
        <v>70</v>
      </c>
      <c r="C56" s="43" t="s">
        <v>191</v>
      </c>
      <c r="D56" s="43" t="s">
        <v>442</v>
      </c>
      <c r="E56" s="42">
        <v>2019</v>
      </c>
      <c r="F56" s="43" t="s">
        <v>498</v>
      </c>
      <c r="G56" s="24"/>
    </row>
    <row r="57" spans="1:7" x14ac:dyDescent="0.25">
      <c r="A57" s="40">
        <v>1</v>
      </c>
      <c r="B57" s="41" t="s">
        <v>448</v>
      </c>
      <c r="C57" s="43" t="s">
        <v>191</v>
      </c>
      <c r="D57" s="43" t="s">
        <v>442</v>
      </c>
      <c r="E57" s="42">
        <v>2019</v>
      </c>
      <c r="F57" s="43" t="s">
        <v>447</v>
      </c>
      <c r="G57" s="24"/>
    </row>
    <row r="58" spans="1:7" ht="15.75" thickBot="1" x14ac:dyDescent="0.3">
      <c r="A58" s="26"/>
      <c r="B58" s="44"/>
      <c r="C58" s="27"/>
      <c r="D58" s="27"/>
      <c r="E58" s="27"/>
      <c r="F58" s="28"/>
      <c r="G58" s="32"/>
    </row>
  </sheetData>
  <mergeCells count="9">
    <mergeCell ref="A18:G18"/>
    <mergeCell ref="A42:G42"/>
    <mergeCell ref="A48:G48"/>
    <mergeCell ref="A33:G33"/>
    <mergeCell ref="A24:G24"/>
    <mergeCell ref="A19:G19"/>
    <mergeCell ref="A37:G37"/>
    <mergeCell ref="A39:G39"/>
    <mergeCell ref="A45:G4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 xml:space="preserve">&amp;L
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53"/>
  <sheetViews>
    <sheetView showWhiteSpace="0" zoomScaleNormal="100" workbookViewId="0">
      <selection activeCell="K14" sqref="K14"/>
    </sheetView>
  </sheetViews>
  <sheetFormatPr baseColWidth="10" defaultRowHeight="15" x14ac:dyDescent="0.25"/>
  <cols>
    <col min="1" max="1" width="6" customWidth="1"/>
    <col min="2" max="2" width="20.5703125" customWidth="1"/>
    <col min="4" max="4" width="13" customWidth="1"/>
    <col min="6" max="6" width="25.28515625" customWidth="1"/>
    <col min="8" max="8" width="14.2851562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671</v>
      </c>
      <c r="D6" s="10"/>
      <c r="E6" s="10"/>
      <c r="F6" s="55" t="s">
        <v>108</v>
      </c>
      <c r="G6" s="56">
        <v>45776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</v>
      </c>
      <c r="E9" t="s">
        <v>5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59</v>
      </c>
      <c r="G11" s="14"/>
    </row>
    <row r="12" spans="1:7" x14ac:dyDescent="0.25">
      <c r="A12" s="12"/>
      <c r="C12" s="13" t="s">
        <v>25</v>
      </c>
      <c r="D12">
        <v>80</v>
      </c>
      <c r="E12" t="s">
        <v>15</v>
      </c>
      <c r="G12" s="14"/>
    </row>
    <row r="13" spans="1:7" x14ac:dyDescent="0.25">
      <c r="A13" s="12"/>
      <c r="C13" s="13" t="s">
        <v>26</v>
      </c>
      <c r="D13">
        <v>35</v>
      </c>
      <c r="E13" t="s">
        <v>15</v>
      </c>
      <c r="G13" s="14"/>
    </row>
    <row r="14" spans="1:7" ht="15.75" thickBot="1" x14ac:dyDescent="0.3">
      <c r="A14" s="16"/>
      <c r="B14" s="17"/>
      <c r="C14" s="18"/>
      <c r="D14" s="17"/>
      <c r="E14" s="17"/>
      <c r="F14" s="17"/>
      <c r="G14" s="19"/>
    </row>
    <row r="15" spans="1:7" x14ac:dyDescent="0.25">
      <c r="C15" s="13"/>
    </row>
    <row r="16" spans="1:7" ht="15.75" thickBot="1" x14ac:dyDescent="0.3"/>
    <row r="17" spans="1:7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</row>
    <row r="18" spans="1:7" x14ac:dyDescent="0.25">
      <c r="A18" s="106" t="s">
        <v>152</v>
      </c>
      <c r="B18" s="107"/>
      <c r="C18" s="107"/>
      <c r="D18" s="107"/>
      <c r="E18" s="107"/>
      <c r="F18" s="107"/>
      <c r="G18" s="108"/>
    </row>
    <row r="19" spans="1:7" x14ac:dyDescent="0.25">
      <c r="A19" s="74">
        <v>2</v>
      </c>
      <c r="B19" s="38" t="s">
        <v>153</v>
      </c>
      <c r="C19" s="37" t="s">
        <v>641</v>
      </c>
      <c r="D19" s="37" t="s">
        <v>654</v>
      </c>
      <c r="E19" s="72">
        <v>2023</v>
      </c>
      <c r="F19" s="37" t="s">
        <v>154</v>
      </c>
      <c r="G19" s="24"/>
    </row>
    <row r="20" spans="1:7" x14ac:dyDescent="0.25">
      <c r="A20" s="74">
        <v>3</v>
      </c>
      <c r="B20" s="36" t="s">
        <v>322</v>
      </c>
      <c r="C20" s="2"/>
      <c r="D20" s="2" t="s">
        <v>323</v>
      </c>
      <c r="E20" s="30"/>
      <c r="F20" s="2" t="s">
        <v>324</v>
      </c>
      <c r="G20" s="24"/>
    </row>
    <row r="21" spans="1:7" ht="15.75" customHeight="1" x14ac:dyDescent="0.25">
      <c r="A21" s="112" t="s">
        <v>157</v>
      </c>
      <c r="B21" s="113"/>
      <c r="C21" s="113"/>
      <c r="D21" s="113"/>
      <c r="E21" s="113"/>
      <c r="F21" s="113"/>
      <c r="G21" s="114"/>
    </row>
    <row r="22" spans="1:7" x14ac:dyDescent="0.25">
      <c r="A22" s="74">
        <v>4</v>
      </c>
      <c r="B22" s="38" t="s">
        <v>156</v>
      </c>
      <c r="C22" s="37" t="s">
        <v>641</v>
      </c>
      <c r="D22" s="37" t="s">
        <v>654</v>
      </c>
      <c r="E22" s="72">
        <v>2023</v>
      </c>
      <c r="F22" s="37" t="s">
        <v>71</v>
      </c>
      <c r="G22" s="24"/>
    </row>
    <row r="23" spans="1:7" x14ac:dyDescent="0.25">
      <c r="A23" s="112" t="s">
        <v>120</v>
      </c>
      <c r="B23" s="113"/>
      <c r="C23" s="113"/>
      <c r="D23" s="113"/>
      <c r="E23" s="113"/>
      <c r="F23" s="113"/>
      <c r="G23" s="114"/>
    </row>
    <row r="24" spans="1:7" x14ac:dyDescent="0.25">
      <c r="A24" s="23">
        <v>21</v>
      </c>
      <c r="B24" s="38" t="s">
        <v>153</v>
      </c>
      <c r="C24" s="37" t="s">
        <v>641</v>
      </c>
      <c r="D24" s="37" t="s">
        <v>662</v>
      </c>
      <c r="E24" s="72">
        <v>2023</v>
      </c>
      <c r="F24" s="37" t="s">
        <v>71</v>
      </c>
      <c r="G24" s="24"/>
    </row>
    <row r="25" spans="1:7" x14ac:dyDescent="0.25">
      <c r="A25" s="23">
        <v>1</v>
      </c>
      <c r="B25" s="38" t="s">
        <v>663</v>
      </c>
      <c r="C25" s="37" t="s">
        <v>641</v>
      </c>
      <c r="D25" s="37" t="s">
        <v>664</v>
      </c>
      <c r="E25" s="72">
        <v>2023</v>
      </c>
      <c r="F25" s="37" t="s">
        <v>665</v>
      </c>
      <c r="G25" s="24"/>
    </row>
    <row r="26" spans="1:7" x14ac:dyDescent="0.25">
      <c r="A26" s="106" t="s">
        <v>155</v>
      </c>
      <c r="B26" s="107"/>
      <c r="C26" s="107"/>
      <c r="D26" s="107"/>
      <c r="E26" s="107"/>
      <c r="F26" s="107"/>
      <c r="G26" s="108"/>
    </row>
    <row r="27" spans="1:7" x14ac:dyDescent="0.25">
      <c r="A27" s="74">
        <v>17</v>
      </c>
      <c r="B27" s="38" t="s">
        <v>153</v>
      </c>
      <c r="C27" s="37" t="s">
        <v>641</v>
      </c>
      <c r="D27" s="37" t="s">
        <v>662</v>
      </c>
      <c r="E27" s="30"/>
      <c r="F27" s="37" t="s">
        <v>73</v>
      </c>
      <c r="G27" s="24"/>
    </row>
    <row r="28" spans="1:7" x14ac:dyDescent="0.25">
      <c r="A28" s="118" t="s">
        <v>118</v>
      </c>
      <c r="B28" s="119"/>
      <c r="C28" s="119"/>
      <c r="D28" s="119"/>
      <c r="E28" s="119"/>
      <c r="F28" s="119"/>
      <c r="G28" s="120"/>
    </row>
    <row r="29" spans="1:7" x14ac:dyDescent="0.25">
      <c r="A29" s="74">
        <v>1</v>
      </c>
      <c r="B29" s="38" t="s">
        <v>666</v>
      </c>
      <c r="C29" s="37" t="s">
        <v>667</v>
      </c>
      <c r="D29" s="89" t="s">
        <v>668</v>
      </c>
      <c r="E29" s="72">
        <v>2023</v>
      </c>
      <c r="F29" s="37"/>
      <c r="G29" s="24"/>
    </row>
    <row r="30" spans="1:7" x14ac:dyDescent="0.25">
      <c r="A30" s="74">
        <v>1</v>
      </c>
      <c r="B30" s="38" t="s">
        <v>669</v>
      </c>
      <c r="C30" s="37" t="s">
        <v>225</v>
      </c>
      <c r="D30" s="37" t="s">
        <v>670</v>
      </c>
      <c r="E30" s="72">
        <v>2023</v>
      </c>
      <c r="F30" s="2"/>
      <c r="G30" s="24"/>
    </row>
    <row r="31" spans="1:7" x14ac:dyDescent="0.25">
      <c r="A31" s="74">
        <v>1</v>
      </c>
      <c r="B31" s="38" t="s">
        <v>672</v>
      </c>
      <c r="C31" s="37" t="s">
        <v>402</v>
      </c>
      <c r="D31" s="37" t="s">
        <v>674</v>
      </c>
      <c r="E31" s="72">
        <v>2023</v>
      </c>
      <c r="F31" s="37" t="s">
        <v>673</v>
      </c>
      <c r="G31" s="24"/>
    </row>
    <row r="32" spans="1:7" x14ac:dyDescent="0.25">
      <c r="A32" s="74">
        <v>1</v>
      </c>
      <c r="B32" s="38" t="s">
        <v>672</v>
      </c>
      <c r="C32" s="37" t="s">
        <v>675</v>
      </c>
      <c r="D32" s="37">
        <v>25</v>
      </c>
      <c r="E32" s="72">
        <v>2023</v>
      </c>
      <c r="F32" s="37" t="s">
        <v>676</v>
      </c>
      <c r="G32" s="31"/>
    </row>
    <row r="33" spans="1:7" x14ac:dyDescent="0.25">
      <c r="A33" s="74">
        <v>1</v>
      </c>
      <c r="B33" s="38" t="s">
        <v>672</v>
      </c>
      <c r="C33" s="37" t="s">
        <v>675</v>
      </c>
      <c r="D33" s="37">
        <v>20</v>
      </c>
      <c r="E33" s="72">
        <v>2023</v>
      </c>
      <c r="F33" s="37" t="s">
        <v>677</v>
      </c>
      <c r="G33" s="24"/>
    </row>
    <row r="34" spans="1:7" x14ac:dyDescent="0.25">
      <c r="A34" s="74">
        <v>1</v>
      </c>
      <c r="B34" s="38" t="s">
        <v>678</v>
      </c>
      <c r="C34" s="37" t="s">
        <v>675</v>
      </c>
      <c r="D34" s="37">
        <v>20</v>
      </c>
      <c r="E34" s="72">
        <v>2023</v>
      </c>
      <c r="F34" s="37" t="s">
        <v>676</v>
      </c>
      <c r="G34" s="24"/>
    </row>
    <row r="35" spans="1:7" x14ac:dyDescent="0.25">
      <c r="A35" s="74">
        <v>1</v>
      </c>
      <c r="B35" s="38" t="s">
        <v>672</v>
      </c>
      <c r="C35" s="37" t="s">
        <v>675</v>
      </c>
      <c r="D35" s="37">
        <v>30</v>
      </c>
      <c r="E35" s="72">
        <v>2023</v>
      </c>
      <c r="F35" s="37" t="s">
        <v>679</v>
      </c>
      <c r="G35" s="24"/>
    </row>
    <row r="36" spans="1:7" x14ac:dyDescent="0.25">
      <c r="A36" s="74"/>
      <c r="B36" s="38"/>
      <c r="C36" s="37"/>
      <c r="D36" s="37"/>
      <c r="E36" s="72"/>
      <c r="F36" s="37"/>
      <c r="G36" s="24"/>
    </row>
    <row r="37" spans="1:7" x14ac:dyDescent="0.25">
      <c r="A37" s="25"/>
      <c r="B37" s="36"/>
      <c r="C37" s="2"/>
      <c r="D37" s="2"/>
      <c r="E37" s="30"/>
      <c r="F37" s="2"/>
      <c r="G37" s="24"/>
    </row>
    <row r="38" spans="1:7" x14ac:dyDescent="0.25">
      <c r="A38" s="25"/>
      <c r="B38" s="45"/>
      <c r="C38" s="46"/>
      <c r="D38" s="1"/>
      <c r="E38" s="30"/>
      <c r="F38" s="2"/>
      <c r="G38" s="24"/>
    </row>
    <row r="39" spans="1:7" x14ac:dyDescent="0.25">
      <c r="A39" s="23"/>
      <c r="B39" s="30"/>
      <c r="C39" s="2"/>
      <c r="D39" s="1"/>
      <c r="E39" s="30"/>
      <c r="F39" s="2"/>
      <c r="G39" s="24"/>
    </row>
    <row r="40" spans="1:7" x14ac:dyDescent="0.25">
      <c r="A40" s="23"/>
      <c r="B40" s="30"/>
      <c r="C40" s="2"/>
      <c r="D40" s="2"/>
      <c r="E40" s="30"/>
      <c r="F40" s="2"/>
      <c r="G40" s="24"/>
    </row>
    <row r="41" spans="1:7" x14ac:dyDescent="0.25">
      <c r="A41" s="23"/>
      <c r="B41" s="30"/>
      <c r="C41" s="30"/>
      <c r="D41" s="30"/>
      <c r="E41" s="30"/>
      <c r="F41" s="2"/>
      <c r="G41" s="24"/>
    </row>
    <row r="42" spans="1:7" x14ac:dyDescent="0.25">
      <c r="A42" s="23"/>
      <c r="B42" s="30"/>
      <c r="C42" s="2"/>
      <c r="D42" s="2"/>
      <c r="E42" s="2"/>
      <c r="F42" s="2"/>
      <c r="G42" s="24"/>
    </row>
    <row r="43" spans="1:7" x14ac:dyDescent="0.25">
      <c r="A43" s="23"/>
      <c r="B43" s="36"/>
      <c r="C43" s="2"/>
      <c r="D43" s="2"/>
      <c r="E43" s="30"/>
      <c r="F43" s="2"/>
      <c r="G43" s="24"/>
    </row>
    <row r="44" spans="1:7" x14ac:dyDescent="0.25">
      <c r="A44" s="23"/>
      <c r="B44" s="30"/>
      <c r="C44" s="2"/>
      <c r="D44" s="2"/>
      <c r="E44" s="30"/>
      <c r="F44" s="2"/>
      <c r="G44" s="24"/>
    </row>
    <row r="45" spans="1:7" x14ac:dyDescent="0.25">
      <c r="A45" s="23"/>
      <c r="B45" s="30"/>
      <c r="C45" s="2"/>
      <c r="D45" s="2"/>
      <c r="E45" s="30"/>
      <c r="F45" s="2"/>
      <c r="G45" s="24"/>
    </row>
    <row r="46" spans="1:7" x14ac:dyDescent="0.25">
      <c r="A46" s="23"/>
      <c r="B46" s="30"/>
      <c r="C46" s="2"/>
      <c r="D46" s="2"/>
      <c r="E46" s="30"/>
      <c r="F46" s="2"/>
      <c r="G46" s="24"/>
    </row>
    <row r="47" spans="1:7" x14ac:dyDescent="0.25">
      <c r="A47" s="23"/>
      <c r="B47" s="30"/>
      <c r="C47" s="30"/>
      <c r="D47" s="30"/>
      <c r="E47" s="30"/>
      <c r="F47" s="2"/>
      <c r="G47" s="24"/>
    </row>
    <row r="48" spans="1:7" x14ac:dyDescent="0.25">
      <c r="A48" s="23"/>
      <c r="B48" s="30"/>
      <c r="C48" s="30"/>
      <c r="D48" s="30"/>
      <c r="E48" s="30"/>
      <c r="F48" s="2"/>
      <c r="G48" s="24"/>
    </row>
    <row r="49" spans="1:7" x14ac:dyDescent="0.25">
      <c r="A49" s="23"/>
      <c r="B49" s="30"/>
      <c r="C49" s="2"/>
      <c r="D49" s="2"/>
      <c r="E49" s="2"/>
      <c r="F49" s="2"/>
      <c r="G49" s="24"/>
    </row>
    <row r="50" spans="1:7" x14ac:dyDescent="0.25">
      <c r="A50" s="23"/>
      <c r="B50" s="30"/>
      <c r="C50" s="2"/>
      <c r="D50" s="2"/>
      <c r="E50" s="2"/>
      <c r="F50" s="2"/>
      <c r="G50" s="24"/>
    </row>
    <row r="51" spans="1:7" x14ac:dyDescent="0.25">
      <c r="A51" s="23"/>
      <c r="B51" s="30"/>
      <c r="C51" s="2"/>
      <c r="D51" s="2"/>
      <c r="E51" s="30"/>
      <c r="F51" s="2"/>
      <c r="G51" s="24"/>
    </row>
    <row r="52" spans="1:7" x14ac:dyDescent="0.25">
      <c r="A52" s="23"/>
      <c r="B52" s="30"/>
      <c r="C52" s="2"/>
      <c r="D52" s="2"/>
      <c r="E52" s="30"/>
      <c r="F52" s="2"/>
      <c r="G52" s="24"/>
    </row>
    <row r="53" spans="1:7" ht="15.75" thickBot="1" x14ac:dyDescent="0.3">
      <c r="A53" s="26"/>
      <c r="B53" s="27"/>
      <c r="C53" s="27"/>
      <c r="D53" s="27"/>
      <c r="E53" s="27"/>
      <c r="F53" s="28"/>
      <c r="G53" s="32"/>
    </row>
  </sheetData>
  <mergeCells count="5">
    <mergeCell ref="A18:G18"/>
    <mergeCell ref="A21:G21"/>
    <mergeCell ref="A23:G23"/>
    <mergeCell ref="A26:G26"/>
    <mergeCell ref="A28:G2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55"/>
  <sheetViews>
    <sheetView showWhiteSpace="0" zoomScaleNormal="100" workbookViewId="0">
      <selection activeCell="K11" sqref="K11"/>
    </sheetView>
  </sheetViews>
  <sheetFormatPr baseColWidth="10" defaultRowHeight="15" x14ac:dyDescent="0.25"/>
  <cols>
    <col min="1" max="1" width="6" customWidth="1"/>
    <col min="2" max="2" width="19.7109375" customWidth="1"/>
    <col min="4" max="4" width="15.5703125" customWidth="1"/>
    <col min="6" max="6" width="25.5703125" customWidth="1"/>
    <col min="7" max="7" width="12.28515625" customWidth="1"/>
    <col min="8" max="8" width="12.14062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373</v>
      </c>
      <c r="D6" s="10"/>
      <c r="E6" s="10"/>
      <c r="F6" s="55" t="s">
        <v>108</v>
      </c>
      <c r="G6" s="56">
        <v>45776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</v>
      </c>
      <c r="E9" t="s">
        <v>5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119</v>
      </c>
      <c r="G11" s="14"/>
    </row>
    <row r="12" spans="1:7" x14ac:dyDescent="0.25">
      <c r="A12" s="12"/>
      <c r="C12" s="13" t="s">
        <v>25</v>
      </c>
      <c r="D12">
        <f>40+69</f>
        <v>109</v>
      </c>
      <c r="E12" t="s">
        <v>15</v>
      </c>
      <c r="G12" s="14"/>
    </row>
    <row r="13" spans="1:7" x14ac:dyDescent="0.25">
      <c r="A13" s="12"/>
      <c r="C13" s="13" t="s">
        <v>26</v>
      </c>
      <c r="D13">
        <v>129</v>
      </c>
      <c r="E13" t="s">
        <v>15</v>
      </c>
      <c r="G13" s="14"/>
    </row>
    <row r="14" spans="1:7" ht="15.75" thickBot="1" x14ac:dyDescent="0.3">
      <c r="A14" s="16"/>
      <c r="B14" s="17"/>
      <c r="C14" s="18"/>
      <c r="D14" s="17"/>
      <c r="E14" s="17"/>
      <c r="F14" s="17"/>
      <c r="G14" s="19"/>
    </row>
    <row r="15" spans="1:7" x14ac:dyDescent="0.25">
      <c r="C15" s="13"/>
    </row>
    <row r="16" spans="1:7" ht="15.75" thickBot="1" x14ac:dyDescent="0.3"/>
    <row r="17" spans="1:7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</row>
    <row r="18" spans="1:7" x14ac:dyDescent="0.25">
      <c r="A18" s="106" t="s">
        <v>171</v>
      </c>
      <c r="B18" s="107"/>
      <c r="C18" s="107"/>
      <c r="D18" s="107"/>
      <c r="E18" s="107"/>
      <c r="F18" s="107"/>
      <c r="G18" s="108"/>
    </row>
    <row r="19" spans="1:7" x14ac:dyDescent="0.25">
      <c r="A19" s="40">
        <v>1</v>
      </c>
      <c r="B19" s="41" t="s">
        <v>57</v>
      </c>
      <c r="C19" s="43" t="s">
        <v>37</v>
      </c>
      <c r="D19" s="41" t="s">
        <v>165</v>
      </c>
      <c r="E19" s="42">
        <v>2011</v>
      </c>
      <c r="F19" s="43" t="s">
        <v>203</v>
      </c>
      <c r="G19" s="57"/>
    </row>
    <row r="20" spans="1:7" x14ac:dyDescent="0.25">
      <c r="A20" s="40">
        <v>1</v>
      </c>
      <c r="B20" s="41" t="s">
        <v>40</v>
      </c>
      <c r="C20" s="43" t="s">
        <v>166</v>
      </c>
      <c r="D20" s="43" t="s">
        <v>325</v>
      </c>
      <c r="E20" s="42">
        <v>2011</v>
      </c>
      <c r="F20" s="2" t="s">
        <v>207</v>
      </c>
      <c r="G20" s="57"/>
    </row>
    <row r="21" spans="1:7" x14ac:dyDescent="0.25">
      <c r="A21" s="40">
        <v>1</v>
      </c>
      <c r="B21" s="41" t="s">
        <v>57</v>
      </c>
      <c r="C21" s="43" t="s">
        <v>37</v>
      </c>
      <c r="D21" s="41" t="s">
        <v>165</v>
      </c>
      <c r="E21" s="42">
        <v>2011</v>
      </c>
      <c r="F21" s="43" t="s">
        <v>202</v>
      </c>
      <c r="G21" s="57"/>
    </row>
    <row r="22" spans="1:7" x14ac:dyDescent="0.25">
      <c r="A22" s="40">
        <v>1</v>
      </c>
      <c r="B22" s="41" t="s">
        <v>164</v>
      </c>
      <c r="C22" s="43"/>
      <c r="D22" s="43"/>
      <c r="E22" s="42">
        <v>2011</v>
      </c>
      <c r="F22" s="43"/>
      <c r="G22" s="57"/>
    </row>
    <row r="23" spans="1:7" x14ac:dyDescent="0.25">
      <c r="A23" s="58">
        <v>1</v>
      </c>
      <c r="B23" s="41" t="s">
        <v>13</v>
      </c>
      <c r="C23" s="43" t="s">
        <v>18</v>
      </c>
      <c r="D23" s="43" t="s">
        <v>330</v>
      </c>
      <c r="E23" s="42">
        <v>2017</v>
      </c>
      <c r="F23" s="43"/>
      <c r="G23" s="57"/>
    </row>
    <row r="24" spans="1:7" x14ac:dyDescent="0.25">
      <c r="A24" s="58">
        <v>1</v>
      </c>
      <c r="B24" s="54" t="s">
        <v>41</v>
      </c>
      <c r="C24" s="46" t="s">
        <v>308</v>
      </c>
      <c r="D24" s="46" t="s">
        <v>309</v>
      </c>
      <c r="E24" s="42">
        <v>2011</v>
      </c>
      <c r="F24" s="43" t="s">
        <v>473</v>
      </c>
      <c r="G24" s="57"/>
    </row>
    <row r="25" spans="1:7" x14ac:dyDescent="0.25">
      <c r="A25" s="74">
        <v>1</v>
      </c>
      <c r="B25" s="38" t="s">
        <v>581</v>
      </c>
      <c r="C25" s="37" t="s">
        <v>79</v>
      </c>
      <c r="D25" s="37" t="s">
        <v>681</v>
      </c>
      <c r="E25" s="72">
        <v>2023</v>
      </c>
      <c r="F25" s="37" t="s">
        <v>682</v>
      </c>
      <c r="G25" s="57"/>
    </row>
    <row r="26" spans="1:7" x14ac:dyDescent="0.25">
      <c r="A26" s="40">
        <v>1</v>
      </c>
      <c r="B26" s="41" t="s">
        <v>14</v>
      </c>
      <c r="C26" s="42" t="s">
        <v>23</v>
      </c>
      <c r="D26" s="43"/>
      <c r="E26" s="72">
        <v>2023</v>
      </c>
      <c r="F26" s="37" t="s">
        <v>680</v>
      </c>
      <c r="G26" s="57"/>
    </row>
    <row r="27" spans="1:7" x14ac:dyDescent="0.25">
      <c r="A27" s="106" t="s">
        <v>158</v>
      </c>
      <c r="B27" s="107"/>
      <c r="C27" s="107"/>
      <c r="D27" s="107"/>
      <c r="E27" s="107"/>
      <c r="F27" s="107"/>
      <c r="G27" s="108"/>
    </row>
    <row r="28" spans="1:7" x14ac:dyDescent="0.25">
      <c r="A28" s="23">
        <v>18</v>
      </c>
      <c r="B28" s="36" t="s">
        <v>74</v>
      </c>
      <c r="C28" s="2" t="s">
        <v>185</v>
      </c>
      <c r="D28" s="2" t="s">
        <v>186</v>
      </c>
      <c r="E28" s="42">
        <v>2011</v>
      </c>
      <c r="F28" s="2" t="s">
        <v>167</v>
      </c>
      <c r="G28" s="24"/>
    </row>
    <row r="29" spans="1:7" x14ac:dyDescent="0.25">
      <c r="A29" s="23">
        <v>7</v>
      </c>
      <c r="B29" s="36" t="s">
        <v>161</v>
      </c>
      <c r="C29" s="2" t="s">
        <v>200</v>
      </c>
      <c r="D29" s="2" t="s">
        <v>201</v>
      </c>
      <c r="E29" s="42">
        <v>2011</v>
      </c>
      <c r="F29" s="2"/>
      <c r="G29" s="24"/>
    </row>
    <row r="30" spans="1:7" x14ac:dyDescent="0.25">
      <c r="A30" s="106" t="s">
        <v>168</v>
      </c>
      <c r="B30" s="107"/>
      <c r="C30" s="107"/>
      <c r="D30" s="107"/>
      <c r="E30" s="107"/>
      <c r="F30" s="107"/>
      <c r="G30" s="108"/>
    </row>
    <row r="31" spans="1:7" x14ac:dyDescent="0.25">
      <c r="A31" s="23">
        <v>21</v>
      </c>
      <c r="B31" s="36" t="s">
        <v>74</v>
      </c>
      <c r="C31" s="2" t="s">
        <v>185</v>
      </c>
      <c r="D31" s="2" t="s">
        <v>186</v>
      </c>
      <c r="E31" s="42">
        <v>2011</v>
      </c>
      <c r="F31" s="2" t="s">
        <v>167</v>
      </c>
      <c r="G31" s="24"/>
    </row>
    <row r="32" spans="1:7" x14ac:dyDescent="0.25">
      <c r="A32" s="23">
        <v>4</v>
      </c>
      <c r="B32" s="36" t="s">
        <v>161</v>
      </c>
      <c r="C32" s="2" t="s">
        <v>200</v>
      </c>
      <c r="D32" s="2" t="s">
        <v>201</v>
      </c>
      <c r="E32" s="42">
        <v>2011</v>
      </c>
      <c r="F32" s="2"/>
      <c r="G32" s="24"/>
    </row>
    <row r="33" spans="1:14" x14ac:dyDescent="0.25">
      <c r="A33" s="106" t="s">
        <v>169</v>
      </c>
      <c r="B33" s="107"/>
      <c r="C33" s="107"/>
      <c r="D33" s="107"/>
      <c r="E33" s="107"/>
      <c r="F33" s="107"/>
      <c r="G33" s="108"/>
    </row>
    <row r="34" spans="1:14" x14ac:dyDescent="0.25">
      <c r="A34" s="23">
        <v>21</v>
      </c>
      <c r="B34" s="36" t="s">
        <v>74</v>
      </c>
      <c r="C34" s="2" t="s">
        <v>185</v>
      </c>
      <c r="D34" s="2" t="s">
        <v>186</v>
      </c>
      <c r="E34" s="42">
        <v>2011</v>
      </c>
      <c r="F34" s="2" t="s">
        <v>167</v>
      </c>
      <c r="G34" s="24"/>
    </row>
    <row r="35" spans="1:14" x14ac:dyDescent="0.25">
      <c r="A35" s="23">
        <v>3</v>
      </c>
      <c r="B35" s="36" t="s">
        <v>161</v>
      </c>
      <c r="C35" s="2" t="s">
        <v>200</v>
      </c>
      <c r="D35" s="2" t="s">
        <v>201</v>
      </c>
      <c r="E35" s="42">
        <v>2011</v>
      </c>
      <c r="F35" s="2"/>
      <c r="G35" s="24"/>
    </row>
    <row r="36" spans="1:14" x14ac:dyDescent="0.25">
      <c r="A36" s="23">
        <v>6</v>
      </c>
      <c r="B36" s="36" t="s">
        <v>198</v>
      </c>
      <c r="C36" s="2" t="s">
        <v>199</v>
      </c>
      <c r="D36" s="59">
        <v>821169</v>
      </c>
      <c r="E36" s="42">
        <v>2011</v>
      </c>
      <c r="F36" s="2"/>
      <c r="G36" s="24"/>
    </row>
    <row r="37" spans="1:14" x14ac:dyDescent="0.25">
      <c r="A37" s="106" t="s">
        <v>170</v>
      </c>
      <c r="B37" s="107"/>
      <c r="C37" s="107"/>
      <c r="D37" s="107"/>
      <c r="E37" s="107"/>
      <c r="F37" s="107"/>
      <c r="G37" s="108"/>
      <c r="H37" s="63" t="s">
        <v>328</v>
      </c>
      <c r="I37" s="60" t="s">
        <v>307</v>
      </c>
      <c r="J37" s="60" t="s">
        <v>326</v>
      </c>
    </row>
    <row r="38" spans="1:14" hidden="1" x14ac:dyDescent="0.25">
      <c r="A38" s="23">
        <v>1</v>
      </c>
      <c r="B38" s="36" t="s">
        <v>176</v>
      </c>
      <c r="C38" s="30" t="s">
        <v>36</v>
      </c>
      <c r="D38" s="30" t="s">
        <v>175</v>
      </c>
      <c r="E38" s="30">
        <v>2006</v>
      </c>
      <c r="F38" s="38" t="s">
        <v>683</v>
      </c>
      <c r="G38" s="35"/>
      <c r="H38">
        <v>129</v>
      </c>
      <c r="K38" s="30" t="s">
        <v>36</v>
      </c>
      <c r="L38" s="30" t="s">
        <v>175</v>
      </c>
      <c r="M38" s="30">
        <v>2006</v>
      </c>
      <c r="N38" s="36" t="s">
        <v>174</v>
      </c>
    </row>
    <row r="39" spans="1:14" hidden="1" x14ac:dyDescent="0.25">
      <c r="A39" s="40">
        <v>1</v>
      </c>
      <c r="B39" s="41" t="s">
        <v>173</v>
      </c>
      <c r="C39" s="43"/>
      <c r="D39" s="42" t="s">
        <v>177</v>
      </c>
      <c r="E39" s="42">
        <v>2011</v>
      </c>
      <c r="F39" s="37" t="s">
        <v>683</v>
      </c>
      <c r="G39" s="57"/>
    </row>
    <row r="40" spans="1:14" x14ac:dyDescent="0.25">
      <c r="A40" s="40">
        <v>1</v>
      </c>
      <c r="B40" s="41" t="s">
        <v>172</v>
      </c>
      <c r="C40" s="43" t="s">
        <v>52</v>
      </c>
      <c r="D40" s="43" t="s">
        <v>179</v>
      </c>
      <c r="E40" s="42">
        <v>2011</v>
      </c>
      <c r="F40" s="43" t="s">
        <v>204</v>
      </c>
      <c r="G40" s="57"/>
      <c r="H40" s="65">
        <f>J40*5*1.163</f>
        <v>25.876750000000001</v>
      </c>
      <c r="I40" s="61" t="s">
        <v>329</v>
      </c>
      <c r="J40" s="66">
        <v>4.45</v>
      </c>
    </row>
    <row r="41" spans="1:14" x14ac:dyDescent="0.25">
      <c r="A41" s="40">
        <v>1</v>
      </c>
      <c r="B41" s="41" t="s">
        <v>57</v>
      </c>
      <c r="C41" s="43" t="s">
        <v>17</v>
      </c>
      <c r="D41" s="41" t="s">
        <v>178</v>
      </c>
      <c r="E41" s="42">
        <v>2011</v>
      </c>
      <c r="F41" s="43" t="s">
        <v>205</v>
      </c>
      <c r="G41" s="57"/>
      <c r="H41" s="65">
        <f>J41*5*1.163</f>
        <v>106.99600000000001</v>
      </c>
      <c r="I41" s="61" t="s">
        <v>329</v>
      </c>
      <c r="J41" s="66">
        <v>18.399999999999999</v>
      </c>
    </row>
    <row r="42" spans="1:14" x14ac:dyDescent="0.25">
      <c r="A42" s="40">
        <v>1</v>
      </c>
      <c r="B42" s="41" t="s">
        <v>40</v>
      </c>
      <c r="C42" s="43" t="s">
        <v>166</v>
      </c>
      <c r="D42" s="43"/>
      <c r="E42" s="42">
        <v>2011</v>
      </c>
      <c r="F42" s="2" t="s">
        <v>207</v>
      </c>
      <c r="G42" s="57"/>
    </row>
    <row r="43" spans="1:14" x14ac:dyDescent="0.25">
      <c r="A43" s="40">
        <v>1</v>
      </c>
      <c r="B43" s="41" t="s">
        <v>182</v>
      </c>
      <c r="C43" s="43" t="s">
        <v>17</v>
      </c>
      <c r="D43" s="43" t="s">
        <v>183</v>
      </c>
      <c r="E43" s="42">
        <v>2011</v>
      </c>
      <c r="F43" s="43" t="s">
        <v>184</v>
      </c>
      <c r="G43" s="57"/>
    </row>
    <row r="44" spans="1:14" x14ac:dyDescent="0.25">
      <c r="A44" s="58">
        <v>1</v>
      </c>
      <c r="B44" s="41" t="s">
        <v>13</v>
      </c>
      <c r="C44" s="43" t="s">
        <v>180</v>
      </c>
      <c r="D44" s="43">
        <v>407</v>
      </c>
      <c r="E44" s="42">
        <v>2011</v>
      </c>
      <c r="F44" s="43"/>
      <c r="G44" s="57"/>
    </row>
    <row r="45" spans="1:14" x14ac:dyDescent="0.25">
      <c r="A45" s="58">
        <v>1</v>
      </c>
      <c r="B45" s="54" t="s">
        <v>41</v>
      </c>
      <c r="C45" s="46" t="s">
        <v>19</v>
      </c>
      <c r="D45" s="46" t="s">
        <v>181</v>
      </c>
      <c r="E45" s="42">
        <v>2011</v>
      </c>
      <c r="F45" s="43" t="s">
        <v>96</v>
      </c>
      <c r="G45" s="57"/>
    </row>
    <row r="46" spans="1:14" x14ac:dyDescent="0.25">
      <c r="A46" s="40">
        <v>1</v>
      </c>
      <c r="B46" s="41" t="s">
        <v>14</v>
      </c>
      <c r="C46" s="42" t="s">
        <v>23</v>
      </c>
      <c r="D46" s="43"/>
      <c r="E46" s="42">
        <v>2011</v>
      </c>
      <c r="F46" s="43" t="s">
        <v>162</v>
      </c>
      <c r="G46" s="57"/>
    </row>
    <row r="47" spans="1:14" x14ac:dyDescent="0.25">
      <c r="A47" s="115" t="s">
        <v>163</v>
      </c>
      <c r="B47" s="116"/>
      <c r="C47" s="116"/>
      <c r="D47" s="116"/>
      <c r="E47" s="116"/>
      <c r="F47" s="116"/>
      <c r="G47" s="117"/>
    </row>
    <row r="48" spans="1:14" x14ac:dyDescent="0.25">
      <c r="A48" s="40">
        <v>1</v>
      </c>
      <c r="B48" s="41" t="s">
        <v>188</v>
      </c>
      <c r="C48" s="43" t="s">
        <v>31</v>
      </c>
      <c r="D48" s="43" t="s">
        <v>187</v>
      </c>
      <c r="E48" s="42">
        <v>2011</v>
      </c>
      <c r="F48" s="43" t="s">
        <v>208</v>
      </c>
      <c r="G48" s="57"/>
    </row>
    <row r="49" spans="1:7" x14ac:dyDescent="0.25">
      <c r="A49" s="40">
        <v>1</v>
      </c>
      <c r="B49" s="41" t="s">
        <v>20</v>
      </c>
      <c r="C49" s="43" t="s">
        <v>166</v>
      </c>
      <c r="D49" s="43" t="s">
        <v>21</v>
      </c>
      <c r="E49" s="42">
        <v>2011</v>
      </c>
      <c r="F49" s="43" t="s">
        <v>206</v>
      </c>
      <c r="G49" s="57"/>
    </row>
    <row r="50" spans="1:7" x14ac:dyDescent="0.25">
      <c r="A50" s="40">
        <v>1</v>
      </c>
      <c r="B50" s="41" t="s">
        <v>20</v>
      </c>
      <c r="C50" s="43" t="s">
        <v>166</v>
      </c>
      <c r="D50" s="43" t="s">
        <v>21</v>
      </c>
      <c r="E50" s="42">
        <v>2011</v>
      </c>
      <c r="F50" s="43" t="s">
        <v>206</v>
      </c>
      <c r="G50" s="57"/>
    </row>
    <row r="51" spans="1:7" x14ac:dyDescent="0.25">
      <c r="A51" s="40">
        <v>1</v>
      </c>
      <c r="B51" s="41" t="s">
        <v>14</v>
      </c>
      <c r="C51" s="42" t="s">
        <v>23</v>
      </c>
      <c r="D51" s="42" t="s">
        <v>24</v>
      </c>
      <c r="E51" s="72">
        <v>2023</v>
      </c>
      <c r="F51" s="37" t="s">
        <v>680</v>
      </c>
      <c r="G51" s="57"/>
    </row>
    <row r="52" spans="1:7" x14ac:dyDescent="0.25">
      <c r="A52" s="40">
        <v>2</v>
      </c>
      <c r="B52" s="41" t="s">
        <v>189</v>
      </c>
      <c r="C52" s="43" t="s">
        <v>191</v>
      </c>
      <c r="D52" s="43" t="s">
        <v>192</v>
      </c>
      <c r="E52" s="42">
        <v>2011</v>
      </c>
      <c r="F52" s="43" t="s">
        <v>190</v>
      </c>
      <c r="G52" s="57"/>
    </row>
    <row r="53" spans="1:7" x14ac:dyDescent="0.25">
      <c r="A53" s="40">
        <v>2</v>
      </c>
      <c r="B53" s="41" t="s">
        <v>189</v>
      </c>
      <c r="C53" s="43" t="s">
        <v>191</v>
      </c>
      <c r="D53" s="43" t="s">
        <v>193</v>
      </c>
      <c r="E53" s="42">
        <v>2011</v>
      </c>
      <c r="F53" s="43" t="s">
        <v>194</v>
      </c>
      <c r="G53" s="57"/>
    </row>
    <row r="54" spans="1:7" x14ac:dyDescent="0.25">
      <c r="A54" s="40">
        <v>1</v>
      </c>
      <c r="B54" s="41" t="s">
        <v>197</v>
      </c>
      <c r="C54" s="43" t="s">
        <v>191</v>
      </c>
      <c r="D54" s="41" t="s">
        <v>196</v>
      </c>
      <c r="E54" s="42">
        <v>2011</v>
      </c>
      <c r="F54" s="43" t="s">
        <v>195</v>
      </c>
      <c r="G54" s="57"/>
    </row>
    <row r="55" spans="1:7" ht="15.75" thickBot="1" x14ac:dyDescent="0.3">
      <c r="A55" s="91">
        <v>1</v>
      </c>
      <c r="B55" s="92" t="s">
        <v>684</v>
      </c>
      <c r="C55" s="93" t="s">
        <v>388</v>
      </c>
      <c r="D55" s="92" t="s">
        <v>685</v>
      </c>
      <c r="E55" s="94">
        <v>2024</v>
      </c>
      <c r="F55" s="93" t="s">
        <v>686</v>
      </c>
      <c r="G55" s="32"/>
    </row>
  </sheetData>
  <mergeCells count="6">
    <mergeCell ref="A18:G18"/>
    <mergeCell ref="A47:G47"/>
    <mergeCell ref="A27:G27"/>
    <mergeCell ref="A30:G30"/>
    <mergeCell ref="A33:G33"/>
    <mergeCell ref="A37:G37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>
    <oddHeader xml:space="preserve">&amp;L
</oddHead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3"/>
  <sheetViews>
    <sheetView showWhiteSpace="0" zoomScaleNormal="100" workbookViewId="0">
      <selection activeCell="K12" sqref="K12"/>
    </sheetView>
  </sheetViews>
  <sheetFormatPr baseColWidth="10" defaultRowHeight="15" x14ac:dyDescent="0.25"/>
  <cols>
    <col min="1" max="1" width="6" customWidth="1"/>
    <col min="2" max="2" width="21.140625" customWidth="1"/>
    <col min="4" max="4" width="13" customWidth="1"/>
    <col min="6" max="6" width="25.2851562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82</v>
      </c>
      <c r="D6" s="10"/>
      <c r="E6" s="10"/>
      <c r="F6" s="55" t="s">
        <v>108</v>
      </c>
      <c r="G6" s="56">
        <v>45776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</v>
      </c>
      <c r="E9" t="s">
        <v>5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59</v>
      </c>
      <c r="G11" s="14"/>
    </row>
    <row r="12" spans="1:7" x14ac:dyDescent="0.25">
      <c r="A12" s="12"/>
      <c r="C12" s="13" t="s">
        <v>25</v>
      </c>
      <c r="E12" t="s">
        <v>15</v>
      </c>
      <c r="G12" s="14"/>
    </row>
    <row r="13" spans="1:7" x14ac:dyDescent="0.25">
      <c r="A13" s="12"/>
      <c r="C13" s="13" t="s">
        <v>26</v>
      </c>
      <c r="E13" t="s">
        <v>15</v>
      </c>
      <c r="G13" s="14"/>
    </row>
    <row r="14" spans="1:7" ht="15.75" thickBot="1" x14ac:dyDescent="0.3">
      <c r="A14" s="16"/>
      <c r="B14" s="17"/>
      <c r="C14" s="18"/>
      <c r="D14" s="17"/>
      <c r="E14" s="17"/>
      <c r="F14" s="17"/>
      <c r="G14" s="19"/>
    </row>
    <row r="15" spans="1:7" x14ac:dyDescent="0.25">
      <c r="C15" s="13"/>
    </row>
    <row r="16" spans="1:7" ht="15.75" thickBot="1" x14ac:dyDescent="0.3"/>
    <row r="17" spans="1:7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</row>
    <row r="18" spans="1:7" x14ac:dyDescent="0.25">
      <c r="A18" s="106" t="s">
        <v>341</v>
      </c>
      <c r="B18" s="107"/>
      <c r="C18" s="107"/>
      <c r="D18" s="107"/>
      <c r="E18" s="107"/>
      <c r="F18" s="107"/>
      <c r="G18" s="108"/>
    </row>
    <row r="19" spans="1:7" x14ac:dyDescent="0.25">
      <c r="A19" s="23">
        <v>1</v>
      </c>
      <c r="B19" s="36" t="s">
        <v>56</v>
      </c>
      <c r="C19" s="2" t="s">
        <v>17</v>
      </c>
      <c r="D19" s="2" t="s">
        <v>335</v>
      </c>
      <c r="E19" s="30"/>
      <c r="F19" s="2" t="s">
        <v>336</v>
      </c>
      <c r="G19" s="24"/>
    </row>
    <row r="20" spans="1:7" x14ac:dyDescent="0.25">
      <c r="A20" s="23">
        <v>1</v>
      </c>
      <c r="B20" s="36" t="s">
        <v>56</v>
      </c>
      <c r="C20" s="2" t="s">
        <v>139</v>
      </c>
      <c r="D20" s="2" t="s">
        <v>140</v>
      </c>
      <c r="E20" s="30"/>
      <c r="F20" s="2" t="s">
        <v>337</v>
      </c>
      <c r="G20" s="24"/>
    </row>
    <row r="21" spans="1:7" x14ac:dyDescent="0.25">
      <c r="A21" s="23">
        <v>1</v>
      </c>
      <c r="B21" s="36" t="s">
        <v>40</v>
      </c>
      <c r="C21" s="2" t="s">
        <v>61</v>
      </c>
      <c r="D21" s="2" t="s">
        <v>352</v>
      </c>
      <c r="E21" s="30"/>
      <c r="F21" s="2" t="s">
        <v>351</v>
      </c>
      <c r="G21" s="24"/>
    </row>
    <row r="22" spans="1:7" x14ac:dyDescent="0.25">
      <c r="A22" s="23">
        <v>1</v>
      </c>
      <c r="B22" s="36" t="s">
        <v>57</v>
      </c>
      <c r="C22" s="2" t="s">
        <v>17</v>
      </c>
      <c r="D22" s="2" t="s">
        <v>335</v>
      </c>
      <c r="E22" s="30"/>
      <c r="F22" s="2" t="s">
        <v>338</v>
      </c>
      <c r="G22" s="24"/>
    </row>
    <row r="23" spans="1:7" x14ac:dyDescent="0.25">
      <c r="A23" s="23">
        <v>1</v>
      </c>
      <c r="B23" s="36" t="s">
        <v>57</v>
      </c>
      <c r="C23" s="2" t="s">
        <v>17</v>
      </c>
      <c r="D23" s="2" t="s">
        <v>340</v>
      </c>
      <c r="E23" s="30"/>
      <c r="F23" s="2" t="s">
        <v>339</v>
      </c>
      <c r="G23" s="24"/>
    </row>
    <row r="24" spans="1:7" x14ac:dyDescent="0.25">
      <c r="A24" s="23">
        <v>1</v>
      </c>
      <c r="B24" s="36" t="s">
        <v>40</v>
      </c>
      <c r="C24" s="2" t="s">
        <v>61</v>
      </c>
      <c r="D24" s="2" t="s">
        <v>352</v>
      </c>
      <c r="E24" s="30"/>
      <c r="F24" s="2" t="s">
        <v>351</v>
      </c>
      <c r="G24" s="24"/>
    </row>
    <row r="25" spans="1:7" x14ac:dyDescent="0.25">
      <c r="A25" s="25">
        <v>1</v>
      </c>
      <c r="B25" s="4" t="s">
        <v>130</v>
      </c>
      <c r="C25" s="46" t="s">
        <v>19</v>
      </c>
      <c r="D25" s="1" t="s">
        <v>342</v>
      </c>
      <c r="E25" s="30"/>
      <c r="F25" s="1" t="s">
        <v>474</v>
      </c>
      <c r="G25" s="24"/>
    </row>
    <row r="26" spans="1:7" x14ac:dyDescent="0.25">
      <c r="A26" s="25">
        <v>3</v>
      </c>
      <c r="B26" s="4" t="s">
        <v>53</v>
      </c>
      <c r="C26" s="46" t="s">
        <v>343</v>
      </c>
      <c r="D26" s="1" t="s">
        <v>344</v>
      </c>
      <c r="E26" s="30"/>
      <c r="F26" s="1"/>
      <c r="G26" s="24"/>
    </row>
    <row r="27" spans="1:7" x14ac:dyDescent="0.25">
      <c r="A27" s="25">
        <v>2</v>
      </c>
      <c r="B27" s="4" t="s">
        <v>141</v>
      </c>
      <c r="C27" s="46"/>
      <c r="D27" s="1"/>
      <c r="E27" s="30"/>
      <c r="F27" s="2" t="s">
        <v>143</v>
      </c>
      <c r="G27" s="24"/>
    </row>
    <row r="28" spans="1:7" x14ac:dyDescent="0.25">
      <c r="A28" s="25">
        <v>2</v>
      </c>
      <c r="B28" s="4" t="s">
        <v>142</v>
      </c>
      <c r="C28" s="46" t="s">
        <v>37</v>
      </c>
      <c r="D28" s="2" t="s">
        <v>345</v>
      </c>
      <c r="E28" s="30"/>
      <c r="F28" s="2" t="s">
        <v>144</v>
      </c>
      <c r="G28" s="24"/>
    </row>
    <row r="29" spans="1:7" x14ac:dyDescent="0.25">
      <c r="A29" s="25">
        <v>1</v>
      </c>
      <c r="B29" s="4" t="s">
        <v>131</v>
      </c>
      <c r="C29" s="46" t="s">
        <v>19</v>
      </c>
      <c r="D29" s="2"/>
      <c r="E29" s="30"/>
      <c r="F29" s="2" t="s">
        <v>96</v>
      </c>
      <c r="G29" s="24"/>
    </row>
    <row r="30" spans="1:7" x14ac:dyDescent="0.25">
      <c r="A30" s="25">
        <v>1</v>
      </c>
      <c r="B30" s="4" t="s">
        <v>145</v>
      </c>
      <c r="C30" s="46"/>
      <c r="D30" s="2"/>
      <c r="E30" s="30"/>
      <c r="F30" s="2" t="s">
        <v>146</v>
      </c>
      <c r="G30" s="24"/>
    </row>
    <row r="31" spans="1:7" x14ac:dyDescent="0.25">
      <c r="A31" s="25">
        <v>1</v>
      </c>
      <c r="B31" s="4" t="s">
        <v>142</v>
      </c>
      <c r="C31" s="2" t="s">
        <v>37</v>
      </c>
      <c r="D31" s="2" t="s">
        <v>345</v>
      </c>
      <c r="E31" s="30"/>
      <c r="F31" s="2" t="s">
        <v>147</v>
      </c>
      <c r="G31" s="24"/>
    </row>
    <row r="32" spans="1:7" x14ac:dyDescent="0.25">
      <c r="A32" s="23">
        <v>1</v>
      </c>
      <c r="B32" s="36" t="s">
        <v>14</v>
      </c>
      <c r="C32" s="30" t="s">
        <v>23</v>
      </c>
      <c r="D32" s="30" t="s">
        <v>24</v>
      </c>
      <c r="E32" s="72">
        <v>2023</v>
      </c>
      <c r="F32" s="37" t="s">
        <v>148</v>
      </c>
      <c r="G32" s="24"/>
    </row>
    <row r="33" spans="1:7" x14ac:dyDescent="0.25">
      <c r="A33" s="124"/>
      <c r="B33" s="125"/>
      <c r="C33" s="125"/>
      <c r="D33" s="125"/>
      <c r="E33" s="125"/>
      <c r="F33" s="125"/>
      <c r="G33" s="126"/>
    </row>
    <row r="34" spans="1:7" x14ac:dyDescent="0.25">
      <c r="A34" s="106" t="s">
        <v>110</v>
      </c>
      <c r="B34" s="107"/>
      <c r="C34" s="107"/>
      <c r="D34" s="107"/>
      <c r="E34" s="107"/>
      <c r="F34" s="107"/>
      <c r="G34" s="108"/>
    </row>
    <row r="35" spans="1:7" x14ac:dyDescent="0.25">
      <c r="A35" s="23">
        <v>44</v>
      </c>
      <c r="B35" s="36" t="s">
        <v>74</v>
      </c>
      <c r="C35" s="2" t="s">
        <v>36</v>
      </c>
      <c r="D35" s="2" t="s">
        <v>75</v>
      </c>
      <c r="E35" s="30"/>
      <c r="F35" s="2" t="s">
        <v>149</v>
      </c>
      <c r="G35" s="24"/>
    </row>
    <row r="36" spans="1:7" x14ac:dyDescent="0.25">
      <c r="A36" s="23">
        <v>10</v>
      </c>
      <c r="B36" s="36" t="s">
        <v>151</v>
      </c>
      <c r="C36" s="2"/>
      <c r="D36" s="2"/>
      <c r="E36" s="30"/>
      <c r="F36" s="2"/>
      <c r="G36" s="24"/>
    </row>
    <row r="37" spans="1:7" x14ac:dyDescent="0.25">
      <c r="A37" s="112" t="s">
        <v>369</v>
      </c>
      <c r="B37" s="113"/>
      <c r="C37" s="113"/>
      <c r="D37" s="113"/>
      <c r="E37" s="113"/>
      <c r="F37" s="113"/>
      <c r="G37" s="114"/>
    </row>
    <row r="38" spans="1:7" x14ac:dyDescent="0.25">
      <c r="A38" s="25">
        <v>1</v>
      </c>
      <c r="B38" s="4" t="s">
        <v>356</v>
      </c>
      <c r="C38" s="46"/>
      <c r="D38" s="1" t="s">
        <v>367</v>
      </c>
      <c r="E38" s="30"/>
      <c r="F38" s="2" t="s">
        <v>368</v>
      </c>
      <c r="G38" s="24"/>
    </row>
    <row r="39" spans="1:7" x14ac:dyDescent="0.25">
      <c r="A39" s="106" t="s">
        <v>136</v>
      </c>
      <c r="B39" s="107"/>
      <c r="C39" s="107"/>
      <c r="D39" s="107"/>
      <c r="E39" s="107"/>
      <c r="F39" s="107"/>
      <c r="G39" s="108"/>
    </row>
    <row r="40" spans="1:7" x14ac:dyDescent="0.25">
      <c r="A40" s="23">
        <v>1</v>
      </c>
      <c r="B40" s="36" t="s">
        <v>69</v>
      </c>
      <c r="C40" s="2" t="s">
        <v>347</v>
      </c>
      <c r="D40" s="2" t="s">
        <v>348</v>
      </c>
      <c r="E40" s="34"/>
      <c r="F40" s="2" t="s">
        <v>150</v>
      </c>
      <c r="G40" s="35"/>
    </row>
    <row r="41" spans="1:7" x14ac:dyDescent="0.25">
      <c r="A41" s="23">
        <v>2</v>
      </c>
      <c r="B41" s="36" t="s">
        <v>137</v>
      </c>
      <c r="C41" s="2" t="s">
        <v>347</v>
      </c>
      <c r="D41" s="2" t="s">
        <v>349</v>
      </c>
      <c r="E41" s="30"/>
      <c r="F41" s="2" t="s">
        <v>114</v>
      </c>
      <c r="G41" s="24"/>
    </row>
    <row r="42" spans="1:7" x14ac:dyDescent="0.25">
      <c r="A42" s="23">
        <v>1</v>
      </c>
      <c r="B42" s="36" t="s">
        <v>137</v>
      </c>
      <c r="C42" s="2" t="s">
        <v>347</v>
      </c>
      <c r="D42" s="2" t="s">
        <v>350</v>
      </c>
      <c r="E42" s="30"/>
      <c r="F42" s="2" t="s">
        <v>114</v>
      </c>
      <c r="G42" s="24"/>
    </row>
    <row r="43" spans="1:7" x14ac:dyDescent="0.25">
      <c r="A43" s="23"/>
      <c r="B43" s="36"/>
      <c r="C43" s="2"/>
      <c r="D43" s="2"/>
      <c r="E43" s="30"/>
      <c r="F43" s="2"/>
      <c r="G43" s="24"/>
    </row>
    <row r="44" spans="1:7" x14ac:dyDescent="0.25">
      <c r="A44" s="23"/>
      <c r="B44" s="36"/>
      <c r="C44" s="2"/>
      <c r="D44" s="2"/>
      <c r="E44" s="30"/>
      <c r="F44" s="2"/>
      <c r="G44" s="24"/>
    </row>
    <row r="45" spans="1:7" x14ac:dyDescent="0.25">
      <c r="A45" s="23"/>
      <c r="B45" s="30"/>
      <c r="C45" s="2"/>
      <c r="D45" s="2"/>
      <c r="E45" s="30"/>
      <c r="F45" s="2"/>
      <c r="G45" s="24"/>
    </row>
    <row r="46" spans="1:7" x14ac:dyDescent="0.25">
      <c r="A46" s="23"/>
      <c r="B46" s="30"/>
      <c r="C46" s="2"/>
      <c r="D46" s="2"/>
      <c r="E46" s="30"/>
      <c r="F46" s="2"/>
      <c r="G46" s="24"/>
    </row>
    <row r="47" spans="1:7" x14ac:dyDescent="0.25">
      <c r="A47" s="23"/>
      <c r="B47" s="30"/>
      <c r="C47" s="2"/>
      <c r="D47" s="2"/>
      <c r="E47" s="30"/>
      <c r="F47" s="2"/>
      <c r="G47" s="24"/>
    </row>
    <row r="48" spans="1:7" x14ac:dyDescent="0.25">
      <c r="A48" s="23"/>
      <c r="B48" s="30"/>
      <c r="C48" s="2"/>
      <c r="D48" s="2"/>
      <c r="E48" s="30"/>
      <c r="F48" s="2"/>
      <c r="G48" s="24"/>
    </row>
    <row r="49" spans="1:7" x14ac:dyDescent="0.25">
      <c r="A49" s="23"/>
      <c r="B49" s="30"/>
      <c r="C49" s="30"/>
      <c r="D49" s="30"/>
      <c r="E49" s="30"/>
      <c r="F49" s="2"/>
      <c r="G49" s="24"/>
    </row>
    <row r="50" spans="1:7" x14ac:dyDescent="0.25">
      <c r="A50" s="23"/>
      <c r="B50" s="30"/>
      <c r="C50" s="2"/>
      <c r="D50" s="2"/>
      <c r="E50" s="2"/>
      <c r="F50" s="2"/>
      <c r="G50" s="24"/>
    </row>
    <row r="51" spans="1:7" x14ac:dyDescent="0.25">
      <c r="A51" s="23"/>
      <c r="B51" s="30"/>
      <c r="C51" s="2"/>
      <c r="D51" s="2"/>
      <c r="E51" s="30"/>
      <c r="F51" s="2"/>
      <c r="G51" s="24"/>
    </row>
    <row r="52" spans="1:7" x14ac:dyDescent="0.25">
      <c r="A52" s="23"/>
      <c r="B52" s="30"/>
      <c r="C52" s="2"/>
      <c r="D52" s="2"/>
      <c r="E52" s="30"/>
      <c r="F52" s="2"/>
      <c r="G52" s="24"/>
    </row>
    <row r="53" spans="1:7" ht="15.75" thickBot="1" x14ac:dyDescent="0.3">
      <c r="A53" s="26"/>
      <c r="B53" s="27"/>
      <c r="C53" s="27"/>
      <c r="D53" s="27"/>
      <c r="E53" s="27"/>
      <c r="F53" s="28"/>
      <c r="G53" s="32"/>
    </row>
  </sheetData>
  <mergeCells count="5">
    <mergeCell ref="A18:G18"/>
    <mergeCell ref="A33:G33"/>
    <mergeCell ref="A34:G34"/>
    <mergeCell ref="A39:G39"/>
    <mergeCell ref="A37:G37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Header xml:space="preserve">&amp;L
</oddHead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5"/>
  <sheetViews>
    <sheetView showWhiteSpace="0" zoomScaleNormal="100" workbookViewId="0">
      <selection activeCell="K12" sqref="K12"/>
    </sheetView>
  </sheetViews>
  <sheetFormatPr baseColWidth="10" defaultRowHeight="15" x14ac:dyDescent="0.25"/>
  <cols>
    <col min="1" max="1" width="6" customWidth="1"/>
    <col min="2" max="2" width="21.28515625" customWidth="1"/>
    <col min="4" max="4" width="14.42578125" customWidth="1"/>
    <col min="6" max="6" width="26.28515625" customWidth="1"/>
    <col min="8" max="8" width="12.7109375" customWidth="1"/>
  </cols>
  <sheetData>
    <row r="1" spans="1:7" ht="18.75" x14ac:dyDescent="0.3">
      <c r="F1" s="29" t="s">
        <v>762</v>
      </c>
    </row>
    <row r="4" spans="1:7" ht="15.75" thickBot="1" x14ac:dyDescent="0.3"/>
    <row r="5" spans="1:7" x14ac:dyDescent="0.25">
      <c r="A5" s="5"/>
      <c r="B5" s="6"/>
      <c r="C5" s="6"/>
      <c r="D5" s="6"/>
      <c r="E5" s="6"/>
      <c r="F5" s="6"/>
      <c r="G5" s="7"/>
    </row>
    <row r="6" spans="1:7" x14ac:dyDescent="0.25">
      <c r="A6" s="8"/>
      <c r="B6" s="9" t="s">
        <v>27</v>
      </c>
      <c r="C6" s="10" t="s">
        <v>374</v>
      </c>
      <c r="D6" s="10"/>
      <c r="E6" s="10"/>
      <c r="F6" s="55" t="s">
        <v>108</v>
      </c>
      <c r="G6" s="56">
        <v>45777</v>
      </c>
    </row>
    <row r="7" spans="1:7" x14ac:dyDescent="0.25">
      <c r="A7" s="8"/>
      <c r="B7" s="9" t="s">
        <v>3</v>
      </c>
      <c r="C7" s="10" t="s">
        <v>28</v>
      </c>
      <c r="D7" s="10"/>
      <c r="E7" s="10"/>
      <c r="F7" s="10"/>
      <c r="G7" s="11"/>
    </row>
    <row r="8" spans="1:7" x14ac:dyDescent="0.25">
      <c r="A8" s="8"/>
      <c r="B8" s="10"/>
      <c r="C8" s="10" t="s">
        <v>29</v>
      </c>
      <c r="D8" s="10"/>
      <c r="E8" s="10"/>
      <c r="F8" s="10"/>
      <c r="G8" s="11"/>
    </row>
    <row r="9" spans="1:7" x14ac:dyDescent="0.25">
      <c r="A9" s="12"/>
      <c r="C9" s="13" t="s">
        <v>4</v>
      </c>
      <c r="E9" t="s">
        <v>5</v>
      </c>
      <c r="G9" s="14"/>
    </row>
    <row r="10" spans="1:7" x14ac:dyDescent="0.25">
      <c r="A10" s="12"/>
      <c r="C10" s="13" t="s">
        <v>6</v>
      </c>
      <c r="D10" s="15" t="s">
        <v>7</v>
      </c>
      <c r="G10" s="14"/>
    </row>
    <row r="11" spans="1:7" x14ac:dyDescent="0.25">
      <c r="A11" s="12"/>
      <c r="C11" s="13" t="s">
        <v>8</v>
      </c>
      <c r="D11" t="s">
        <v>59</v>
      </c>
      <c r="G11" s="14"/>
    </row>
    <row r="12" spans="1:7" x14ac:dyDescent="0.25">
      <c r="A12" s="12"/>
      <c r="C12" s="13" t="s">
        <v>25</v>
      </c>
      <c r="D12">
        <f>88+86+51</f>
        <v>225</v>
      </c>
      <c r="E12" t="s">
        <v>15</v>
      </c>
      <c r="G12" s="14"/>
    </row>
    <row r="13" spans="1:7" x14ac:dyDescent="0.25">
      <c r="A13" s="12"/>
      <c r="C13" s="13" t="s">
        <v>26</v>
      </c>
      <c r="D13">
        <v>190</v>
      </c>
      <c r="E13" t="s">
        <v>15</v>
      </c>
      <c r="G13" s="14"/>
    </row>
    <row r="14" spans="1:7" ht="15.75" thickBot="1" x14ac:dyDescent="0.3">
      <c r="A14" s="16"/>
      <c r="B14" s="17"/>
      <c r="C14" s="18"/>
      <c r="D14" s="17"/>
      <c r="E14" s="17"/>
      <c r="F14" s="17"/>
      <c r="G14" s="19"/>
    </row>
    <row r="15" spans="1:7" x14ac:dyDescent="0.25">
      <c r="C15" s="13"/>
    </row>
    <row r="16" spans="1:7" ht="15.75" thickBot="1" x14ac:dyDescent="0.3"/>
    <row r="17" spans="1:7" x14ac:dyDescent="0.25">
      <c r="A17" s="20" t="s">
        <v>9</v>
      </c>
      <c r="B17" s="21" t="s">
        <v>10</v>
      </c>
      <c r="C17" s="21" t="s">
        <v>0</v>
      </c>
      <c r="D17" s="21" t="s">
        <v>1</v>
      </c>
      <c r="E17" s="21" t="s">
        <v>11</v>
      </c>
      <c r="F17" s="21" t="s">
        <v>12</v>
      </c>
      <c r="G17" s="22" t="s">
        <v>2</v>
      </c>
    </row>
    <row r="18" spans="1:7" x14ac:dyDescent="0.25">
      <c r="A18" s="106" t="s">
        <v>123</v>
      </c>
      <c r="B18" s="107"/>
      <c r="C18" s="107"/>
      <c r="D18" s="107"/>
      <c r="E18" s="107"/>
      <c r="F18" s="107"/>
      <c r="G18" s="108"/>
    </row>
    <row r="19" spans="1:7" x14ac:dyDescent="0.25">
      <c r="A19" s="23">
        <v>1</v>
      </c>
      <c r="B19" s="36" t="s">
        <v>353</v>
      </c>
      <c r="C19" s="2" t="s">
        <v>354</v>
      </c>
      <c r="D19" s="2" t="s">
        <v>355</v>
      </c>
      <c r="E19" s="30"/>
      <c r="F19" s="2" t="s">
        <v>125</v>
      </c>
      <c r="G19" s="24"/>
    </row>
    <row r="20" spans="1:7" x14ac:dyDescent="0.25">
      <c r="A20" s="23">
        <v>1</v>
      </c>
      <c r="B20" s="41" t="s">
        <v>20</v>
      </c>
      <c r="C20" s="43" t="s">
        <v>79</v>
      </c>
      <c r="D20" s="43" t="s">
        <v>687</v>
      </c>
      <c r="E20" s="42">
        <v>2020</v>
      </c>
      <c r="F20" s="43" t="s">
        <v>30</v>
      </c>
      <c r="G20" s="24"/>
    </row>
    <row r="21" spans="1:7" x14ac:dyDescent="0.25">
      <c r="A21" s="23">
        <v>1</v>
      </c>
      <c r="B21" s="41" t="s">
        <v>20</v>
      </c>
      <c r="C21" s="43" t="s">
        <v>79</v>
      </c>
      <c r="D21" s="43" t="s">
        <v>687</v>
      </c>
      <c r="E21" s="42">
        <v>2018</v>
      </c>
      <c r="F21" s="43" t="s">
        <v>32</v>
      </c>
      <c r="G21" s="24"/>
    </row>
    <row r="22" spans="1:7" x14ac:dyDescent="0.25">
      <c r="A22" s="23">
        <v>1</v>
      </c>
      <c r="B22" s="41" t="s">
        <v>124</v>
      </c>
      <c r="C22" s="43" t="s">
        <v>354</v>
      </c>
      <c r="D22" s="43" t="s">
        <v>355</v>
      </c>
      <c r="E22" s="42"/>
      <c r="F22" s="43" t="s">
        <v>138</v>
      </c>
      <c r="G22" s="24"/>
    </row>
    <row r="23" spans="1:7" x14ac:dyDescent="0.25">
      <c r="A23" s="23">
        <v>1</v>
      </c>
      <c r="B23" s="41" t="s">
        <v>20</v>
      </c>
      <c r="C23" s="43" t="s">
        <v>79</v>
      </c>
      <c r="D23" s="43" t="s">
        <v>687</v>
      </c>
      <c r="E23" s="42">
        <v>2020</v>
      </c>
      <c r="F23" s="43" t="s">
        <v>30</v>
      </c>
      <c r="G23" s="24"/>
    </row>
    <row r="24" spans="1:7" x14ac:dyDescent="0.25">
      <c r="A24" s="23">
        <v>1</v>
      </c>
      <c r="B24" s="36" t="s">
        <v>20</v>
      </c>
      <c r="C24" s="2" t="s">
        <v>79</v>
      </c>
      <c r="D24" s="2" t="s">
        <v>93</v>
      </c>
      <c r="E24" s="30"/>
      <c r="F24" s="2" t="s">
        <v>32</v>
      </c>
      <c r="G24" s="24"/>
    </row>
    <row r="25" spans="1:7" x14ac:dyDescent="0.25">
      <c r="A25" s="23">
        <v>1</v>
      </c>
      <c r="B25" s="36" t="s">
        <v>57</v>
      </c>
      <c r="C25" s="2" t="s">
        <v>17</v>
      </c>
      <c r="D25" s="2" t="s">
        <v>358</v>
      </c>
      <c r="E25" s="30"/>
      <c r="F25" s="2" t="s">
        <v>357</v>
      </c>
      <c r="G25" s="24"/>
    </row>
    <row r="26" spans="1:7" x14ac:dyDescent="0.25">
      <c r="A26" s="23">
        <v>1</v>
      </c>
      <c r="B26" s="36" t="s">
        <v>57</v>
      </c>
      <c r="C26" s="2" t="s">
        <v>17</v>
      </c>
      <c r="D26" s="2" t="s">
        <v>129</v>
      </c>
      <c r="E26" s="30"/>
      <c r="F26" s="2" t="s">
        <v>127</v>
      </c>
      <c r="G26" s="24"/>
    </row>
    <row r="27" spans="1:7" x14ac:dyDescent="0.25">
      <c r="A27" s="40">
        <v>1</v>
      </c>
      <c r="B27" s="41" t="s">
        <v>40</v>
      </c>
      <c r="C27" s="43" t="s">
        <v>61</v>
      </c>
      <c r="D27" s="43" t="s">
        <v>364</v>
      </c>
      <c r="E27" s="42"/>
      <c r="F27" s="2" t="s">
        <v>207</v>
      </c>
      <c r="G27" s="24"/>
    </row>
    <row r="28" spans="1:7" x14ac:dyDescent="0.25">
      <c r="A28" s="23">
        <v>1</v>
      </c>
      <c r="B28" s="36" t="s">
        <v>57</v>
      </c>
      <c r="C28" s="2" t="s">
        <v>17</v>
      </c>
      <c r="D28" s="2" t="s">
        <v>475</v>
      </c>
      <c r="E28" s="30"/>
      <c r="F28" s="2" t="s">
        <v>128</v>
      </c>
      <c r="G28" s="24"/>
    </row>
    <row r="29" spans="1:7" x14ac:dyDescent="0.25">
      <c r="A29" s="23">
        <v>1</v>
      </c>
      <c r="B29" s="36" t="s">
        <v>477</v>
      </c>
      <c r="C29" s="2" t="s">
        <v>52</v>
      </c>
      <c r="D29" s="2" t="s">
        <v>478</v>
      </c>
      <c r="E29" s="30"/>
      <c r="F29" s="2" t="s">
        <v>479</v>
      </c>
      <c r="G29" s="24"/>
    </row>
    <row r="30" spans="1:7" x14ac:dyDescent="0.25">
      <c r="A30" s="25">
        <v>1</v>
      </c>
      <c r="B30" s="4" t="s">
        <v>130</v>
      </c>
      <c r="C30" s="41" t="s">
        <v>308</v>
      </c>
      <c r="D30" s="42" t="s">
        <v>309</v>
      </c>
      <c r="E30" s="30"/>
      <c r="F30" s="2" t="s">
        <v>473</v>
      </c>
      <c r="G30" s="24"/>
    </row>
    <row r="31" spans="1:7" x14ac:dyDescent="0.25">
      <c r="A31" s="25">
        <v>1</v>
      </c>
      <c r="B31" s="4" t="s">
        <v>132</v>
      </c>
      <c r="C31" s="46" t="s">
        <v>17</v>
      </c>
      <c r="D31" s="1"/>
      <c r="E31" s="30"/>
      <c r="F31" s="2" t="s">
        <v>133</v>
      </c>
      <c r="G31" s="24"/>
    </row>
    <row r="32" spans="1:7" x14ac:dyDescent="0.25">
      <c r="A32" s="23">
        <v>1</v>
      </c>
      <c r="B32" s="36" t="s">
        <v>39</v>
      </c>
      <c r="C32" s="2" t="s">
        <v>365</v>
      </c>
      <c r="D32" s="2" t="s">
        <v>366</v>
      </c>
      <c r="E32" s="30"/>
      <c r="F32" s="2" t="s">
        <v>476</v>
      </c>
      <c r="G32" s="24"/>
    </row>
    <row r="33" spans="1:7" x14ac:dyDescent="0.25">
      <c r="A33" s="23">
        <v>1</v>
      </c>
      <c r="B33" s="36" t="s">
        <v>480</v>
      </c>
      <c r="C33" s="2" t="s">
        <v>37</v>
      </c>
      <c r="D33" s="2" t="s">
        <v>345</v>
      </c>
      <c r="E33" s="30"/>
      <c r="F33" s="2" t="s">
        <v>476</v>
      </c>
      <c r="G33" s="24"/>
    </row>
    <row r="34" spans="1:7" x14ac:dyDescent="0.25">
      <c r="A34" s="23">
        <v>1</v>
      </c>
      <c r="B34" s="36" t="s">
        <v>14</v>
      </c>
      <c r="C34" s="30" t="s">
        <v>23</v>
      </c>
      <c r="D34" s="30" t="s">
        <v>24</v>
      </c>
      <c r="E34" s="30"/>
      <c r="F34" s="2" t="s">
        <v>126</v>
      </c>
      <c r="G34" s="24"/>
    </row>
    <row r="35" spans="1:7" x14ac:dyDescent="0.25">
      <c r="A35" s="106" t="s">
        <v>375</v>
      </c>
      <c r="B35" s="107"/>
      <c r="C35" s="107"/>
      <c r="D35" s="107"/>
      <c r="E35" s="107"/>
      <c r="F35" s="107"/>
      <c r="G35" s="108"/>
    </row>
    <row r="36" spans="1:7" x14ac:dyDescent="0.25">
      <c r="A36" s="23">
        <v>21</v>
      </c>
      <c r="B36" s="36" t="s">
        <v>74</v>
      </c>
      <c r="C36" s="2" t="s">
        <v>36</v>
      </c>
      <c r="D36" s="2" t="s">
        <v>75</v>
      </c>
      <c r="E36" s="30"/>
      <c r="F36" s="2" t="s">
        <v>71</v>
      </c>
      <c r="G36" s="24"/>
    </row>
    <row r="37" spans="1:7" x14ac:dyDescent="0.25">
      <c r="A37" s="23"/>
      <c r="B37" s="36"/>
      <c r="C37" s="2"/>
      <c r="D37" s="2"/>
      <c r="E37" s="30"/>
      <c r="F37" s="2"/>
      <c r="G37" s="24"/>
    </row>
    <row r="38" spans="1:7" x14ac:dyDescent="0.25">
      <c r="A38" s="106" t="s">
        <v>376</v>
      </c>
      <c r="B38" s="107"/>
      <c r="C38" s="107"/>
      <c r="D38" s="107"/>
      <c r="E38" s="107"/>
      <c r="F38" s="107"/>
      <c r="G38" s="108"/>
    </row>
    <row r="39" spans="1:7" x14ac:dyDescent="0.25">
      <c r="A39" s="23">
        <v>46</v>
      </c>
      <c r="B39" s="36" t="s">
        <v>74</v>
      </c>
      <c r="C39" s="2" t="s">
        <v>36</v>
      </c>
      <c r="D39" s="2" t="s">
        <v>75</v>
      </c>
      <c r="E39" s="30"/>
      <c r="F39" s="2" t="s">
        <v>73</v>
      </c>
      <c r="G39" s="24"/>
    </row>
    <row r="40" spans="1:7" x14ac:dyDescent="0.25">
      <c r="A40" s="106" t="s">
        <v>482</v>
      </c>
      <c r="B40" s="107"/>
      <c r="C40" s="107"/>
      <c r="D40" s="107"/>
      <c r="E40" s="107"/>
      <c r="F40" s="107"/>
      <c r="G40" s="108"/>
    </row>
    <row r="41" spans="1:7" x14ac:dyDescent="0.25">
      <c r="A41" s="58">
        <v>1</v>
      </c>
      <c r="B41" s="4" t="s">
        <v>356</v>
      </c>
      <c r="C41" s="46" t="s">
        <v>466</v>
      </c>
      <c r="D41" s="46" t="s">
        <v>483</v>
      </c>
      <c r="E41" s="42">
        <v>2020</v>
      </c>
      <c r="F41" s="43" t="s">
        <v>484</v>
      </c>
      <c r="G41" s="24"/>
    </row>
    <row r="42" spans="1:7" x14ac:dyDescent="0.25">
      <c r="A42" s="106" t="s">
        <v>363</v>
      </c>
      <c r="B42" s="107"/>
      <c r="C42" s="107"/>
      <c r="D42" s="107"/>
      <c r="E42" s="107"/>
      <c r="F42" s="107"/>
      <c r="G42" s="108"/>
    </row>
    <row r="43" spans="1:7" x14ac:dyDescent="0.25">
      <c r="A43" s="58">
        <v>1</v>
      </c>
      <c r="B43" s="4" t="s">
        <v>356</v>
      </c>
      <c r="C43" s="46" t="s">
        <v>466</v>
      </c>
      <c r="D43" s="46" t="s">
        <v>485</v>
      </c>
      <c r="E43" s="42">
        <v>2020</v>
      </c>
      <c r="F43" s="43" t="s">
        <v>486</v>
      </c>
      <c r="G43" s="24"/>
    </row>
    <row r="44" spans="1:7" x14ac:dyDescent="0.25">
      <c r="A44" s="25"/>
      <c r="B44" s="4"/>
      <c r="C44" s="46"/>
      <c r="D44" s="1"/>
      <c r="E44" s="30"/>
      <c r="F44" s="2"/>
      <c r="G44" s="24"/>
    </row>
    <row r="45" spans="1:7" x14ac:dyDescent="0.25">
      <c r="A45" s="106" t="s">
        <v>135</v>
      </c>
      <c r="B45" s="107"/>
      <c r="C45" s="107"/>
      <c r="D45" s="107"/>
      <c r="E45" s="107"/>
      <c r="F45" s="107"/>
      <c r="G45" s="108"/>
    </row>
    <row r="46" spans="1:7" x14ac:dyDescent="0.25">
      <c r="A46" s="23">
        <v>1</v>
      </c>
      <c r="B46" s="36" t="s">
        <v>359</v>
      </c>
      <c r="C46" s="2" t="s">
        <v>36</v>
      </c>
      <c r="D46" s="2" t="s">
        <v>360</v>
      </c>
      <c r="E46" s="30"/>
      <c r="F46" s="2" t="s">
        <v>134</v>
      </c>
      <c r="G46" s="24"/>
    </row>
    <row r="47" spans="1:7" x14ac:dyDescent="0.25">
      <c r="A47" s="106" t="s">
        <v>487</v>
      </c>
      <c r="B47" s="107"/>
      <c r="C47" s="107"/>
      <c r="D47" s="107"/>
      <c r="E47" s="107"/>
      <c r="F47" s="107"/>
      <c r="G47" s="108"/>
    </row>
    <row r="48" spans="1:7" x14ac:dyDescent="0.25">
      <c r="A48" s="23">
        <v>3</v>
      </c>
      <c r="B48" s="36" t="s">
        <v>137</v>
      </c>
      <c r="C48" s="2"/>
      <c r="D48" s="2"/>
      <c r="E48" s="30"/>
      <c r="F48" s="2" t="s">
        <v>114</v>
      </c>
      <c r="G48" s="24"/>
    </row>
    <row r="49" spans="1:7" x14ac:dyDescent="0.25">
      <c r="A49" s="23">
        <v>1</v>
      </c>
      <c r="B49" s="36" t="s">
        <v>361</v>
      </c>
      <c r="C49" s="2"/>
      <c r="D49" s="2"/>
      <c r="E49" s="30"/>
      <c r="F49" s="2" t="s">
        <v>362</v>
      </c>
      <c r="G49" s="24"/>
    </row>
    <row r="50" spans="1:7" x14ac:dyDescent="0.25">
      <c r="A50" s="74">
        <v>1</v>
      </c>
      <c r="B50" s="38" t="s">
        <v>137</v>
      </c>
      <c r="C50" s="37" t="s">
        <v>688</v>
      </c>
      <c r="D50" s="37" t="s">
        <v>689</v>
      </c>
      <c r="E50" s="72">
        <v>2025</v>
      </c>
      <c r="F50" s="37" t="s">
        <v>481</v>
      </c>
      <c r="G50" s="24"/>
    </row>
    <row r="51" spans="1:7" x14ac:dyDescent="0.25">
      <c r="A51" s="23"/>
      <c r="B51" s="30"/>
      <c r="C51" s="2"/>
      <c r="D51" s="2"/>
      <c r="E51" s="2"/>
      <c r="F51" s="2"/>
      <c r="G51" s="24"/>
    </row>
    <row r="52" spans="1:7" x14ac:dyDescent="0.25">
      <c r="A52" s="23"/>
      <c r="B52" s="30"/>
      <c r="C52" s="2"/>
      <c r="D52" s="2"/>
      <c r="E52" s="30"/>
      <c r="F52" s="2"/>
      <c r="G52" s="24"/>
    </row>
    <row r="53" spans="1:7" x14ac:dyDescent="0.25">
      <c r="A53" s="23"/>
      <c r="B53" s="30"/>
      <c r="C53" s="2"/>
      <c r="D53" s="2"/>
      <c r="E53" s="30"/>
      <c r="F53" s="2"/>
      <c r="G53" s="24"/>
    </row>
    <row r="54" spans="1:7" x14ac:dyDescent="0.25">
      <c r="A54" s="23"/>
      <c r="B54" s="30"/>
      <c r="C54" s="2"/>
      <c r="D54" s="2"/>
      <c r="E54" s="30"/>
      <c r="F54" s="2"/>
      <c r="G54" s="24"/>
    </row>
    <row r="55" spans="1:7" ht="15.75" thickBot="1" x14ac:dyDescent="0.3">
      <c r="A55" s="26"/>
      <c r="B55" s="27"/>
      <c r="C55" s="27"/>
      <c r="D55" s="27"/>
      <c r="E55" s="27"/>
      <c r="F55" s="28"/>
      <c r="G55" s="32"/>
    </row>
  </sheetData>
  <mergeCells count="7">
    <mergeCell ref="A45:G45"/>
    <mergeCell ref="A18:G18"/>
    <mergeCell ref="A35:G35"/>
    <mergeCell ref="A47:G47"/>
    <mergeCell ref="A42:G42"/>
    <mergeCell ref="A38:G38"/>
    <mergeCell ref="A40:G40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17</vt:i4>
      </vt:variant>
    </vt:vector>
  </HeadingPairs>
  <TitlesOfParts>
    <vt:vector size="31" baseType="lpstr">
      <vt:lpstr>PRODUCTION EG Process</vt:lpstr>
      <vt:lpstr>PRODUCTION EG Tertiaire</vt:lpstr>
      <vt:lpstr>CHAUFFERIE GAZ</vt:lpstr>
      <vt:lpstr>Fiche Bâtiment A - 1 sur 2</vt:lpstr>
      <vt:lpstr>Fiche Bâtiment A - 2 sur 2</vt:lpstr>
      <vt:lpstr>Fiche Bâtiment B</vt:lpstr>
      <vt:lpstr>Fiche Bâtiment C</vt:lpstr>
      <vt:lpstr>Fiche Bâtiment D</vt:lpstr>
      <vt:lpstr>Fiche Bâtiment E</vt:lpstr>
      <vt:lpstr>Fiche Bâtiment F</vt:lpstr>
      <vt:lpstr>Fiche Bâtiment G1</vt:lpstr>
      <vt:lpstr>Fiche Bâtiment G2</vt:lpstr>
      <vt:lpstr>Fiche Bâtiment F TO1</vt:lpstr>
      <vt:lpstr>Fiche Bâtiment G3 TO2</vt:lpstr>
      <vt:lpstr>'Fiche Bâtiment F'!Impression_des_titres</vt:lpstr>
      <vt:lpstr>'Fiche Bâtiment F TO1'!Impression_des_titres</vt:lpstr>
      <vt:lpstr>'Fiche Bâtiment G3 TO2'!Impression_des_titres</vt:lpstr>
      <vt:lpstr>'CHAUFFERIE GAZ'!Zone_d_impression</vt:lpstr>
      <vt:lpstr>'Fiche Bâtiment A - 1 sur 2'!Zone_d_impression</vt:lpstr>
      <vt:lpstr>'Fiche Bâtiment A - 2 sur 2'!Zone_d_impression</vt:lpstr>
      <vt:lpstr>'Fiche Bâtiment B'!Zone_d_impression</vt:lpstr>
      <vt:lpstr>'Fiche Bâtiment C'!Zone_d_impression</vt:lpstr>
      <vt:lpstr>'Fiche Bâtiment D'!Zone_d_impression</vt:lpstr>
      <vt:lpstr>'Fiche Bâtiment E'!Zone_d_impression</vt:lpstr>
      <vt:lpstr>'Fiche Bâtiment F'!Zone_d_impression</vt:lpstr>
      <vt:lpstr>'Fiche Bâtiment F TO1'!Zone_d_impression</vt:lpstr>
      <vt:lpstr>'Fiche Bâtiment G1'!Zone_d_impression</vt:lpstr>
      <vt:lpstr>'Fiche Bâtiment G2'!Zone_d_impression</vt:lpstr>
      <vt:lpstr>'Fiche Bâtiment G3 TO2'!Zone_d_impression</vt:lpstr>
      <vt:lpstr>'PRODUCTION EG Process'!Zone_d_impression</vt:lpstr>
      <vt:lpstr>'PRODUCTION EG Tertiaire'!Zone_d_impression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</dc:creator>
  <cp:lastModifiedBy>Mamoudou Karim</cp:lastModifiedBy>
  <cp:lastPrinted>2025-05-14T10:09:21Z</cp:lastPrinted>
  <dcterms:created xsi:type="dcterms:W3CDTF">2016-04-21T15:00:21Z</dcterms:created>
  <dcterms:modified xsi:type="dcterms:W3CDTF">2025-07-18T14:31:52Z</dcterms:modified>
</cp:coreProperties>
</file>